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35" activeTab="6"/>
  </bookViews>
  <sheets>
    <sheet name="Sheet1" sheetId="1" r:id="rId1"/>
    <sheet name="Sheet2" sheetId="2" r:id="rId2"/>
    <sheet name="Sheet3" sheetId="3" r:id="rId3"/>
    <sheet name="ปร 4" sheetId="4" r:id="rId4"/>
    <sheet name="Sheet5" sheetId="5" r:id="rId5"/>
    <sheet name="Sheet6" sheetId="6" r:id="rId6"/>
    <sheet name="ปร6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<sst xmlns="http://schemas.openxmlformats.org/spreadsheetml/2006/main" count="514" uniqueCount="239">
  <si>
    <t>แบบ ปร. 1  แผ่นที่......../..........</t>
  </si>
  <si>
    <t>แบบฟอร์มการถอดแบบสำรวจรายการ ปริมาณงาน และวัสดุก่อสร้างทั่วไป</t>
  </si>
  <si>
    <t>ชื่อโครงการ/งานก่อสร้าง</t>
  </si>
  <si>
    <t>สถานที่ก่อสร้าง</t>
  </si>
  <si>
    <t>แบบเลขที่</t>
  </si>
  <si>
    <t>หน่วยงานเจ้าของโครงการ/งานก่อสร้าง</t>
  </si>
  <si>
    <t>ลำดับ</t>
  </si>
  <si>
    <t>รายการ</t>
  </si>
  <si>
    <t>จำนวน</t>
  </si>
  <si>
    <t>หน่วย</t>
  </si>
  <si>
    <t>ราคาต่อหน่วย</t>
  </si>
  <si>
    <t>จำนวนเงินบาท</t>
  </si>
  <si>
    <t>หมายเหตุ</t>
  </si>
  <si>
    <t>ถอดแบบ/คำนวณราคากลางโดย                                      เมื่อวันที่          เดือน              พ.ศ.</t>
  </si>
  <si>
    <t>แบบ ปร.2 แผ่นที่........../..............</t>
  </si>
  <si>
    <t>แบบฟอร์มการถอดแบบสำรวจรายการและปริมาณงานคอนกรีต ไม้แบบ ไม้ค้ำยัน และเหล็กเสริมคอนกรีต</t>
  </si>
  <si>
    <t>เหล็กเส้นกลมผิวเรียบ/เมตร</t>
  </si>
  <si>
    <t>เหล็กเส้นกลมผิวข้ออ้อย/เมตร</t>
  </si>
  <si>
    <t>ลำดับที่</t>
  </si>
  <si>
    <t>คอนกรีต ลบ.ม.</t>
  </si>
  <si>
    <t>ไม้ค้ำยันตัน</t>
  </si>
  <si>
    <t>6 มม.</t>
  </si>
  <si>
    <t>9 มม.</t>
  </si>
  <si>
    <t>12 มม.</t>
  </si>
  <si>
    <t>16 มม.</t>
  </si>
  <si>
    <t>แบบ ปร.3 แผ่นที่........./............</t>
  </si>
  <si>
    <t>แบบฟอร์มการถอดแบบสำรวจรายการและปริมาณงานไม้</t>
  </si>
  <si>
    <t>ชนิดไม้</t>
  </si>
  <si>
    <t>ขนาดหน้าไม้นิ้ว</t>
  </si>
  <si>
    <t>ความยาวเมตร</t>
  </si>
  <si>
    <t>แบบแสดงรายการ ปริมาณงาน และราคา</t>
  </si>
  <si>
    <t>สถานที่ก่อสร้าง                                                              แบบเลขที่</t>
  </si>
  <si>
    <t>หน่วย : บาท</t>
  </si>
  <si>
    <t>ค่าวัสดุ</t>
  </si>
  <si>
    <t>จำนวนเงิน</t>
  </si>
  <si>
    <t>ค่าแรงงาน</t>
  </si>
  <si>
    <t>ค่าวัสดุและแรงงาน</t>
  </si>
  <si>
    <t xml:space="preserve">          รวม               </t>
  </si>
  <si>
    <t xml:space="preserve"> </t>
  </si>
  <si>
    <t>แบบ ปร.4 (ข) แผ่นที่........./..........</t>
  </si>
  <si>
    <t>(ครุภัณฑ์จัดซื้อหรือสั่งซื้อ)</t>
  </si>
  <si>
    <t>(ค่าใช้จ่ายพิเศษตามข้อกำหนดและค่าใช้จ่ายอื่นที่จำเป็นต้องมี)</t>
  </si>
  <si>
    <t>ค่าใช้จ่ายรวม (ค่าก่อสร้าง)</t>
  </si>
  <si>
    <t>แบบ ปร.4 (พ) แผ่นที่........./..........</t>
  </si>
  <si>
    <t>รวมค่าใช้จ่ายพิเศษตามข้อกำหนดฯ ทุกรายการ</t>
  </si>
  <si>
    <t>หน้าที่............./.............</t>
  </si>
  <si>
    <t>แบบแสดงการคำนวณและเหตุผลความจำเป็น</t>
  </si>
  <si>
    <t>สำหรับค่าใช้จ่ายพิเศษตามข้อกำหนดฯ</t>
  </si>
  <si>
    <t>รายการ                               (ระบุรายการค่าใช้จ่ายพิเศษตามข้อกำหนด)</t>
  </si>
  <si>
    <t>คำนวณราคากลางโดย                                     เมื่อวันที่          เดือน              พ.ศ.</t>
  </si>
  <si>
    <t xml:space="preserve">             1. เหตุผลและความจำเป็นที่ต้องมีค่าใช้จ่ายพิเศษตามข้อกำหนดฯ รายการนี้</t>
  </si>
  <si>
    <t xml:space="preserve">             2. รายละเอียดการคำนวณ</t>
  </si>
  <si>
    <t>ที่</t>
  </si>
  <si>
    <t>รายการค่าใช้จ่าย</t>
  </si>
  <si>
    <t>รวมค่าใช้จ่าย</t>
  </si>
  <si>
    <t>ค่าภาษีมูลค่าเพิ่ม</t>
  </si>
  <si>
    <t>ค่าใช้จ่ายรวมภาษีมูลค่าเพิ่ม</t>
  </si>
  <si>
    <t>(สำหรับรายการที่มีภาษีมูลค่าเพิ่ม)</t>
  </si>
  <si>
    <t>แบบ ปร. 5 (ก)</t>
  </si>
  <si>
    <t>กลุ่มงาน/งาน</t>
  </si>
  <si>
    <t>คำนวณราคากลาง   เมื่อวันที่          เดือน              พ.ศ.</t>
  </si>
  <si>
    <t>ค่างาน</t>
  </si>
  <si>
    <t>Factor F</t>
  </si>
  <si>
    <t>ค่าก่อสร้าง</t>
  </si>
  <si>
    <t>งาน/กลุ่มงาน............................</t>
  </si>
  <si>
    <t>....................ฯลฯ.....................</t>
  </si>
  <si>
    <t>เงื่อนไขการใช้ตาราง Factor F</t>
  </si>
  <si>
    <t>เงินล่วงหน้าจ่าย........................%</t>
  </si>
  <si>
    <t>เงินประกันผลงานหัก................%</t>
  </si>
  <si>
    <t>ดอกเบี้ยเงินกู้..........................%</t>
  </si>
  <si>
    <t>ภาษีมูลค่าเพิ่ม.........................%</t>
  </si>
  <si>
    <t>รวมค่าก่อสร้าง</t>
  </si>
  <si>
    <t xml:space="preserve">                                (.................................................)</t>
  </si>
  <si>
    <t>ผู้ประมาณราคา               ...................................................</t>
  </si>
  <si>
    <t>ผู้ตรวจ                        ...................................................</t>
  </si>
  <si>
    <t>เห็นชอบ                       ...................................................</t>
  </si>
  <si>
    <t>หมายเหตุ  แบบฟอร์มนี้ สามารถปรับปรุงและเปลี่ยนแปลงได้ตามความเหมาะสมและสอดคล้อง</t>
  </si>
  <si>
    <t xml:space="preserve">             โครงการ/งานก่อสร้างที่คำนวณราคากลาง</t>
  </si>
  <si>
    <t>แบบ ปร. 5 (ข)</t>
  </si>
  <si>
    <t>แบบสรุปค่าครุภัณฑ์จัดซื้อ</t>
  </si>
  <si>
    <t>แบบ ปร.4 (ข)  ที่แนบ  มีจำนวน                      หน้า</t>
  </si>
  <si>
    <t>ภาษี     มูลค่าเพิ่ม</t>
  </si>
  <si>
    <t>แบบ ปร. 6</t>
  </si>
  <si>
    <t>แบบสรุปราคากลางงานก่อสร้าง</t>
  </si>
  <si>
    <t>แบบ ปร.4  ปร.5 และ ปร.6   ที่แนบ  มีจำนวน                      หน้า</t>
  </si>
  <si>
    <t>รวมค่าก่อสร้างทั้งโครงการ/งานก่อสร้าง</t>
  </si>
  <si>
    <t>ราคากลาง</t>
  </si>
  <si>
    <t>สรุป</t>
  </si>
  <si>
    <t xml:space="preserve">    ราคากลาง (...............................................ตัวอักษร.....................................................)</t>
  </si>
  <si>
    <t xml:space="preserve">      2. การคำนวณค่าใช้จ่ายพิเศษตามข้อกำหนดฯ ให้ผู้มีหน้าที่คำนวณราคากลางคำนวณตามข้อเท็จจริง</t>
  </si>
  <si>
    <t xml:space="preserve">         รายการใดต้องชำระภาษีมูลค่าเพิ่ม ให้รวมค่าภาษีมูลค่าเพิ่มด้วย</t>
  </si>
  <si>
    <t xml:space="preserve">         และสอดคล้องตามข้อมูลข้อเท็จจริงสำหรับค่าใช้จ่ายพิเศษตามข้อกำหนดฯ แต่ละรายการ</t>
  </si>
  <si>
    <t xml:space="preserve">               โครงการ/งานก่อสร้างที่คำนวณราคากลาง</t>
  </si>
  <si>
    <t>ไม้แบบ ตร.ม.</t>
  </si>
  <si>
    <r>
      <t>ปริมาณ ฟ</t>
    </r>
    <r>
      <rPr>
        <vertAlign val="superscript"/>
        <sz val="14"/>
        <color indexed="8"/>
        <rFont val="AngsanaUPC"/>
        <family val="1"/>
      </rPr>
      <t>3</t>
    </r>
  </si>
  <si>
    <r>
      <rPr>
        <b/>
        <sz val="14"/>
        <color indexed="8"/>
        <rFont val="AngsanaUPC"/>
        <family val="1"/>
      </rPr>
      <t>หมายเหตุ</t>
    </r>
    <r>
      <rPr>
        <sz val="14"/>
        <color indexed="8"/>
        <rFont val="AngsanaUPC"/>
        <family val="1"/>
      </rPr>
      <t xml:space="preserve">  1. แบบฟอร์มนี้ ผู้มีหน้าที่คำนวณราคากลางสามารถปรับปรุง เปลี่ยนแปลงและปรับใช้ตามความเหมาะสม</t>
    </r>
  </si>
  <si>
    <r>
      <rPr>
        <b/>
        <sz val="14"/>
        <color indexed="8"/>
        <rFont val="AngsanaUPC"/>
        <family val="1"/>
      </rPr>
      <t>หมายเหตุ</t>
    </r>
    <r>
      <rPr>
        <sz val="14"/>
        <color indexed="8"/>
        <rFont val="AngsanaUPC"/>
        <family val="1"/>
      </rPr>
      <t xml:space="preserve">  แบบฟอร์มนี้ สามารถปรับปรุงและเปลี่ยนแปลงได้ตามความเหมาะสมและสอดคล้อง</t>
    </r>
  </si>
  <si>
    <t xml:space="preserve">ฐานราก </t>
  </si>
  <si>
    <t xml:space="preserve">    -  F1</t>
  </si>
  <si>
    <t xml:space="preserve">    -  F2</t>
  </si>
  <si>
    <t>ตอม่อ</t>
  </si>
  <si>
    <t>คานคอดิน</t>
  </si>
  <si>
    <t>พื้น GS</t>
  </si>
  <si>
    <t>4 มม.</t>
  </si>
  <si>
    <t>wiremesh</t>
  </si>
  <si>
    <t>เสาหลังคานคอดินถึงใต้พื้นชั้น 1</t>
  </si>
  <si>
    <t>เสาชั้นบน</t>
  </si>
  <si>
    <t>คานชั้นบน</t>
  </si>
  <si>
    <t>พื้น S1</t>
  </si>
  <si>
    <t>พื้น S2</t>
  </si>
  <si>
    <t>บันไดหน้า</t>
  </si>
  <si>
    <t>บันไดข้าง</t>
  </si>
  <si>
    <t>ราวบันได</t>
  </si>
  <si>
    <t>คานหลังคา</t>
  </si>
  <si>
    <t xml:space="preserve">    -  RB1</t>
  </si>
  <si>
    <t>ดั้ง คสล.</t>
  </si>
  <si>
    <t>อกไก่ คสล.</t>
  </si>
  <si>
    <t>เสาปล่องควัน คสล.</t>
  </si>
  <si>
    <t>คานรับปล่องควัน คสล.</t>
  </si>
  <si>
    <t>รวม</t>
  </si>
  <si>
    <t>หลักเกณฑ์เผื่อว้สดุ</t>
  </si>
  <si>
    <t>รวมปริมาณ</t>
  </si>
  <si>
    <t>น้ำหนัก กก/ม.</t>
  </si>
  <si>
    <t>น้ำหนักเหล็กเสริม (กก.)</t>
  </si>
  <si>
    <t xml:space="preserve"> ไม้แบบหนา 1″ เนื้อที่ 1 ตารางเมตร ใช้ไม้ประมาณ 1 ลูกบาศก์ฟุต ; อาคารสองชั้น ลดไม้ 30% ใช้ 70%</t>
  </si>
  <si>
    <t xml:space="preserve">ไม้คร่าวยึดไม้แบบ ใช้ 30% ของปริมาณไม้แบบ </t>
  </si>
  <si>
    <t>ไม้ค้ำยัน; อาคารสองชั้น ลดไม้ 30% ใช้ 70% (ต้น)</t>
  </si>
  <si>
    <t>ตะปูยึดงานไม้แบบ (กก.)</t>
  </si>
  <si>
    <t>รวมน้ำหนักเหล็กเสริม (กก.)</t>
  </si>
  <si>
    <t>น้ำหนักลวดผูกเหล็กเสริม (กก.)</t>
  </si>
  <si>
    <t>รวมปริมาณไม้แบบ (ลบ.ฟ.)</t>
  </si>
  <si>
    <t>รวมปริมาณไม้คร่าวยึดไม้แบบ (ลบ.ฟ.)</t>
  </si>
  <si>
    <t>พื้น GS ทางเท้า และลานรอบอาคาร</t>
  </si>
  <si>
    <t>งานปรับพื้นที่</t>
  </si>
  <si>
    <t>งานวางผังก่อสร้าง</t>
  </si>
  <si>
    <t>งานดินขุด</t>
  </si>
  <si>
    <t>งานทรายรองพื้น</t>
  </si>
  <si>
    <t xml:space="preserve">  - ทรายรองพื้น  ทางเท้า และลานรอบอาคาร</t>
  </si>
  <si>
    <t>ตร.ม.</t>
  </si>
  <si>
    <t>ลบ.ม.</t>
  </si>
  <si>
    <t>งานคอนกรีตหยาบ</t>
  </si>
  <si>
    <t>งานคอนกรีตโครงสร้าง</t>
  </si>
  <si>
    <t>งานเหล็กเสริมคอนกรีต</t>
  </si>
  <si>
    <t xml:space="preserve">   - Wire Mesh Dia. 4.00 mm.</t>
  </si>
  <si>
    <t xml:space="preserve">   - RB  6 mm. SR 24</t>
  </si>
  <si>
    <t xml:space="preserve">   - RB  9 mm. SR 24</t>
  </si>
  <si>
    <t xml:space="preserve">   - DB  12 mm. SD 30</t>
  </si>
  <si>
    <t xml:space="preserve">   - DB  16 mm. SD 30</t>
  </si>
  <si>
    <t>กก.</t>
  </si>
  <si>
    <t xml:space="preserve"> ไม้แบบ</t>
  </si>
  <si>
    <t xml:space="preserve">   - ปริมาณไม้แบบ</t>
  </si>
  <si>
    <t xml:space="preserve"> ลบ.ฟ.</t>
  </si>
  <si>
    <t xml:space="preserve">   - ปริมาณไม้คร่าวยึดไม้แบบ</t>
  </si>
  <si>
    <t xml:space="preserve">   - ปริมาณไม้ค้ำยัน</t>
  </si>
  <si>
    <t>ต้น</t>
  </si>
  <si>
    <t xml:space="preserve">   - ตะปู</t>
  </si>
  <si>
    <t xml:space="preserve">   - ลวดผูกเหล็ก</t>
  </si>
  <si>
    <t xml:space="preserve">  - คอนกรีตโครงสร้าง</t>
  </si>
  <si>
    <t>งานทางเท้า และลานรอบอาคาร</t>
  </si>
  <si>
    <t>งานโครงหลังคา</t>
  </si>
  <si>
    <t xml:space="preserve">  - เหล็ก C - 100 x 50 x 20 x 2.3 mm. </t>
  </si>
  <si>
    <t>ท่อน</t>
  </si>
  <si>
    <t>เผื่อ 5%</t>
  </si>
  <si>
    <t xml:space="preserve">  - เหล็กกล่อง 25 x 25 x 1.2 mm. </t>
  </si>
  <si>
    <t>แผ่น</t>
  </si>
  <si>
    <t xml:space="preserve">  - กระเบื้องคอนกรีต พร้อมอุปกรณ์</t>
  </si>
  <si>
    <t xml:space="preserve">  - ปิดลอนไม้เนื้อแข็ง 1/2" x 6" (ฉลุตามลอน)</t>
  </si>
  <si>
    <t>ม.</t>
  </si>
  <si>
    <t xml:space="preserve">  - เชิงชายไม้เนื้อแข็ง 1/2" x 8" </t>
  </si>
  <si>
    <t xml:space="preserve">  - ปั้นลม และใบระกาปูนปั้น </t>
  </si>
  <si>
    <t xml:space="preserve">  - หางหงส์ปูนปั้น </t>
  </si>
  <si>
    <t>ชุด</t>
  </si>
  <si>
    <t xml:space="preserve">  - ครอบสันหลังคา</t>
  </si>
  <si>
    <t xml:space="preserve">  - ช่อฟ้าปูนปั้น </t>
  </si>
  <si>
    <t xml:space="preserve">  - คันทวยปูนปั้น </t>
  </si>
  <si>
    <t xml:space="preserve">  - งานสีรองพื้นกันสนิม</t>
  </si>
  <si>
    <t xml:space="preserve">  - งานสีน้ำมัน</t>
  </si>
  <si>
    <t>งานก่ออิฐครึ่งแผ่น</t>
  </si>
  <si>
    <t xml:space="preserve">  - ปริมาณงานจาก BACKUP LIST DATA</t>
  </si>
  <si>
    <t>รวมงานก่ออิฐครึ่งแผ่น</t>
  </si>
  <si>
    <t>งานฉาบรูปเรียบ</t>
  </si>
  <si>
    <t>งานทาสี</t>
  </si>
  <si>
    <t>งานก่ออิฐทนไฟ</t>
  </si>
  <si>
    <t>งานก่ออิฐเต็มแผ่น พร้อมแต่งบัวปูนปั้น</t>
  </si>
  <si>
    <t>งานปูนปั้นเสาราวบันได</t>
  </si>
  <si>
    <t>งานปูนปั้นตกแต่งหน้าจั่ว</t>
  </si>
  <si>
    <t>งานปูนปั้นปลายปล่องควัน</t>
  </si>
  <si>
    <t>งานฝ้าเพดาน</t>
  </si>
  <si>
    <t>งานหินขัด</t>
  </si>
  <si>
    <t>งานสายล่อฟ้า</t>
  </si>
  <si>
    <t>ชื่อโครงการ/งานก่อสร้าง  เมรุบ้านทุ่งจี้  หมู่ที่ 8  ขนาด 1 เตาเผา แบบตีหลังคาครอบใช้ถ่านหรือฟืนเป็นเชื้อเพลิง  จำนวน 1 หลัง</t>
  </si>
  <si>
    <t>สถานที่ก่อสร้าง  บ้านทุ่งจี้  หมู่ที่ 8  ตำบลทุ่งกว๋าว  อำเภอเมืองปาน  จังหวัดลำปาง</t>
  </si>
  <si>
    <t xml:space="preserve">หน่วยงานเจ้าของโครงการ/งานก่อสร้าง    องค์การบริหารส่วนตำบลทุ่งกว๋าว </t>
  </si>
  <si>
    <t>ชื่อโครงการ/งานก่อสร้าง   เมรุบ้านทุ่งจี้  หมู่ที่ 8  ขนาด 1 เตาเผา แบบตีหลังคาครอบใช้ถ่านหรือฟืนเป็นเชื้อเพลิง  จำนวน 1 หลัง</t>
  </si>
  <si>
    <t>สถานที่ก่อสร้าง    บ้านทุ่งจี้  หมู่ที่ 8  ตำบลทุ่งกว๋าว  อำเภอเมืองปาน  จังหวัดลำปาง</t>
  </si>
  <si>
    <t xml:space="preserve">หน่วยงานเจ้าของโครงการ/งานก่อสร้าง   องค์การบริหารส่วนตำบลทุ่งกว๋าว </t>
  </si>
  <si>
    <t>ชื่อโครงการ/งานก่อสร้าง     เมรุบ้านทุ่งจี้  หมู่ที่ 8  ขนาด 1 เตาเผา แบบตีหลังคาครอบใช้ถ่านหรือฟืนเป็นเชื้อเพลิง  จำนวน 1 หลัง</t>
  </si>
  <si>
    <t>สถานที่ก่อสร้าง             บ้านทุ่งจี้  หมู่ที่ 8  ตำบลทุ่งกว๋าว  อำเภอเมืองปาน  จังหวัดลำปาง                                                 แบบเลขที่</t>
  </si>
  <si>
    <t xml:space="preserve">หน่วยงานเจ้าของโครงการ/งานก่อสร้าง  องค์การบริหารส่วนตำบลทุ่งกว๋าว </t>
  </si>
  <si>
    <t>ถอดแบบโดย                     นายเศรษฐการ  อินคำเชื้อ  เลขทะเบียน สย.12726                                                                    เมื่อวันที่     2     เดือน     สิงหาคม         พ.ศ.  2563</t>
  </si>
  <si>
    <t xml:space="preserve">ถอดแบบโดย                     นายเศรษฐการ  อินคำเชื้อ  เลขทะเบียน สย.12726                 เมื่อวันที่     2     เดือน     สิงหาคม         พ.ศ.  2563  </t>
  </si>
  <si>
    <t>งานประตู -หน้าต่าง</t>
  </si>
  <si>
    <t xml:space="preserve">  - ป1</t>
  </si>
  <si>
    <t xml:space="preserve">  - ป2</t>
  </si>
  <si>
    <t xml:space="preserve">  - น1</t>
  </si>
  <si>
    <t xml:space="preserve">  - ประตูเหล็กหล่อ</t>
  </si>
  <si>
    <t xml:space="preserve"> - ค่าแรงประกอบเหล็กรูปพรรณ</t>
  </si>
  <si>
    <t xml:space="preserve">  - ครอบสันหลังคา+แผ่นเสริมรอยรั่ว</t>
  </si>
  <si>
    <t>งานฝ้าเพดานกันชื้น</t>
  </si>
  <si>
    <t>งานสายล่อฟ้าแบบสามแฉก พร้อมอุปกรณ์มาตรฐาน</t>
  </si>
  <si>
    <t xml:space="preserve">   - จมูกบันไดอลูมิเนียม 2 นิ้ว</t>
  </si>
  <si>
    <t>ชื่อโครงการ/งานก่อสร้างเมรุบ้านทุ่งจี้  หมู่ที่ 8  ขนาด 1 เตาเผา แบบตีหลังคาครอบใช้ถ่านหรือฟืนเป็นเชื้อเพลิง  จำนวน 1 หลัง</t>
  </si>
  <si>
    <t>กลุ่มงาน/งานอาคาร</t>
  </si>
  <si>
    <t xml:space="preserve">หน่วยงานเจ้าของโครงการ/งานก่อสร้างองค์การบริหารส่วนตำบลทุ่งกว๋าว </t>
  </si>
  <si>
    <t>สถานที่ก่อสร้าง บ้านทุ่งจี้  หมู่ที่ 8  ตำบลทุ่งกว๋าว  อำเภอเมืองปาน  จังหวัดลำปาง</t>
  </si>
  <si>
    <t>แบบแสดงรายการ ปริมาณงาน และราคากำหนดราคากลาง</t>
  </si>
  <si>
    <t>งานฉาบปูนเรียบ</t>
  </si>
  <si>
    <t>(ลงชื่อ) …………………………………  ประมาณาราคา</t>
  </si>
  <si>
    <t>(ลงชื่อ)  …………………………………  ประธานกรรมการ</t>
  </si>
  <si>
    <t xml:space="preserve">               (นายบุณยริศณ์  พัฒนะอ้วนสูง)</t>
  </si>
  <si>
    <t xml:space="preserve">                    (นางจุรีรัตน์   อินทิยศ)</t>
  </si>
  <si>
    <t xml:space="preserve">                   นายช่างโยธาชำนาญงาน</t>
  </si>
  <si>
    <t xml:space="preserve">                       รองปลัด อบต.</t>
  </si>
  <si>
    <t>(ลงชื่อ)  ………………………………… กรรมการ</t>
  </si>
  <si>
    <t>(ลงชื่อ) …………………………………  กรรมการ</t>
  </si>
  <si>
    <t xml:space="preserve">                    (นายคุณาวุฒิ   คำลือสาย)</t>
  </si>
  <si>
    <t xml:space="preserve">                         ผู้อำนวยการกองช่าง  </t>
  </si>
  <si>
    <t>งาน/กลุ่มงานอาคาร</t>
  </si>
  <si>
    <t>ป้ายโครงการ</t>
  </si>
  <si>
    <t>2. ราคาก่อสร้างอาจเปลี่ยนแปลง ตามระยะทางขนส่งวัสดุ และลักษณะภูมิประเทศถึงจุดก่อสร้าง</t>
  </si>
  <si>
    <t>3. ราคาวัสดุ/ค่าแรงงานใช้ตามบัญชีมาตราฐานสิ่งก่อสร้าง ปีงบประมาณ 2563 ของกรมบัญชีกลาง และ/หรือราคาวัสดุ</t>
  </si>
  <si>
    <t>ส่วนกลาง กรุงเทพฯ ของสำนักดัชนีเศรษฐกิจการค้ากระทรวงพาณิชย์</t>
  </si>
  <si>
    <t>4. ส่วนโยธาอบต.ทุ่งกว๋าวขอสงวนสิทธิ์ที่จะเปลี่ยนแปลง เพิ่มเติม ตัดลด รายการ ราคา โดยไม่จำเป็นต้องแจ้งล่วงหน้า</t>
  </si>
  <si>
    <t>1. ราคาที่ประมาณการเป็นราคาโดยประมาณสำหรับการก่อสร้างในปีงบประมาณ 2563เท่านั้น</t>
  </si>
  <si>
    <t>แบบสรุปค่าก่อสร้างกำหนดราคากลาง</t>
  </si>
  <si>
    <t>งานปรับพื้นที่ถมดิน</t>
  </si>
  <si>
    <t>ขอใช้งบประมาณเพียง(หนึ่งล้านสี่แสนบาทถ้วน)</t>
  </si>
  <si>
    <t>แบบ ปร.4 (ก)  ที่แนบ  มีจำนวน       3               หน้า</t>
  </si>
  <si>
    <t>คำนวณราคากลาง   เมื่อวันที่         เดือน พฤศจิกายน             พ.ศ. 2563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</si>
</sst>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 ;\-#,##0\ 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vertAlign val="superscript"/>
      <sz val="14"/>
      <color indexed="8"/>
      <name val="AngsanaUPC"/>
      <family val="1"/>
    </font>
    <font>
      <b/>
      <sz val="14"/>
      <color indexed="8"/>
      <name val="AngsanaUPC"/>
      <family val="1"/>
    </font>
    <font>
      <sz val="14"/>
      <color indexed="8"/>
      <name val="AngsanaUPC"/>
      <family val="1"/>
    </font>
    <font>
      <sz val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0"/>
      <name val="TH SarabunPSK"/>
      <family val="2"/>
    </font>
    <font>
      <b/>
      <u val="single"/>
      <sz val="14"/>
      <name val="TH SarabunPSK"/>
      <family val="2"/>
    </font>
    <font>
      <sz val="14"/>
      <name val="Angsana New"/>
      <family val="1"/>
    </font>
    <font>
      <sz val="12"/>
      <name val="TH SarabunPSK"/>
      <family val="2"/>
    </font>
    <font>
      <b/>
      <u val="single"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3"/>
      <name val="Tahoma"/>
      <family val="2"/>
    </font>
    <font>
      <sz val="14"/>
      <color indexed="8"/>
      <name val="TH SarabunPSK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ngsanaUPC"/>
      <family val="1"/>
    </font>
    <font>
      <sz val="14"/>
      <color theme="1"/>
      <name val="AngsanaUPC"/>
      <family val="1"/>
    </font>
    <font>
      <sz val="10"/>
      <color rgb="FF333333"/>
      <name val="Calibri"/>
      <family val="2"/>
    </font>
    <font>
      <sz val="14"/>
      <color theme="1"/>
      <name val="TH SarabunPSK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/>
      <top/>
      <bottom style="hair"/>
    </border>
    <border>
      <left style="thin"/>
      <right/>
      <top>
        <color indexed="63"/>
      </top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7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wrapText="1"/>
    </xf>
    <xf numFmtId="0" fontId="49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/>
    </xf>
    <xf numFmtId="0" fontId="48" fillId="0" borderId="11" xfId="0" applyFont="1" applyBorder="1" applyAlignment="1">
      <alignment vertical="top"/>
    </xf>
    <xf numFmtId="0" fontId="48" fillId="0" borderId="22" xfId="0" applyFont="1" applyBorder="1" applyAlignment="1">
      <alignment vertical="top"/>
    </xf>
    <xf numFmtId="0" fontId="48" fillId="0" borderId="23" xfId="0" applyFont="1" applyBorder="1" applyAlignment="1">
      <alignment vertical="top"/>
    </xf>
    <xf numFmtId="0" fontId="48" fillId="0" borderId="24" xfId="0" applyFont="1" applyBorder="1" applyAlignment="1">
      <alignment vertical="top" wrapText="1"/>
    </xf>
    <xf numFmtId="0" fontId="49" fillId="0" borderId="15" xfId="0" applyFont="1" applyBorder="1" applyAlignment="1">
      <alignment wrapText="1"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wrapText="1"/>
    </xf>
    <xf numFmtId="0" fontId="49" fillId="0" borderId="19" xfId="0" applyFont="1" applyBorder="1" applyAlignment="1">
      <alignment/>
    </xf>
    <xf numFmtId="0" fontId="48" fillId="0" borderId="0" xfId="0" applyFont="1" applyAlignment="1">
      <alignment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9" xfId="0" applyFont="1" applyBorder="1" applyAlignment="1">
      <alignment horizontal="right"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13" xfId="0" applyFont="1" applyBorder="1" applyAlignment="1">
      <alignment horizontal="right"/>
    </xf>
    <xf numFmtId="0" fontId="49" fillId="0" borderId="11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horizontal="center"/>
    </xf>
    <xf numFmtId="2" fontId="49" fillId="0" borderId="17" xfId="0" applyNumberFormat="1" applyFont="1" applyBorder="1" applyAlignment="1">
      <alignment/>
    </xf>
    <xf numFmtId="2" fontId="49" fillId="0" borderId="16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0" fontId="49" fillId="0" borderId="33" xfId="0" applyFont="1" applyBorder="1" applyAlignment="1">
      <alignment horizontal="center"/>
    </xf>
    <xf numFmtId="0" fontId="49" fillId="0" borderId="33" xfId="0" applyFont="1" applyBorder="1" applyAlignment="1">
      <alignment/>
    </xf>
    <xf numFmtId="2" fontId="49" fillId="0" borderId="33" xfId="0" applyNumberFormat="1" applyFont="1" applyBorder="1" applyAlignment="1">
      <alignment/>
    </xf>
    <xf numFmtId="2" fontId="49" fillId="0" borderId="34" xfId="0" applyNumberFormat="1" applyFont="1" applyBorder="1" applyAlignment="1">
      <alignment/>
    </xf>
    <xf numFmtId="2" fontId="49" fillId="0" borderId="35" xfId="0" applyNumberFormat="1" applyFont="1" applyBorder="1" applyAlignment="1">
      <alignment/>
    </xf>
    <xf numFmtId="0" fontId="49" fillId="0" borderId="36" xfId="0" applyFont="1" applyBorder="1" applyAlignment="1">
      <alignment horizontal="center"/>
    </xf>
    <xf numFmtId="2" fontId="49" fillId="0" borderId="36" xfId="0" applyNumberFormat="1" applyFont="1" applyBorder="1" applyAlignment="1">
      <alignment/>
    </xf>
    <xf numFmtId="2" fontId="49" fillId="0" borderId="37" xfId="0" applyNumberFormat="1" applyFont="1" applyBorder="1" applyAlignment="1">
      <alignment/>
    </xf>
    <xf numFmtId="2" fontId="49" fillId="0" borderId="38" xfId="0" applyNumberFormat="1" applyFont="1" applyBorder="1" applyAlignment="1">
      <alignment/>
    </xf>
    <xf numFmtId="0" fontId="49" fillId="0" borderId="39" xfId="0" applyFont="1" applyBorder="1" applyAlignment="1">
      <alignment horizontal="center"/>
    </xf>
    <xf numFmtId="0" fontId="49" fillId="0" borderId="39" xfId="0" applyFont="1" applyBorder="1" applyAlignment="1">
      <alignment/>
    </xf>
    <xf numFmtId="2" fontId="49" fillId="0" borderId="39" xfId="0" applyNumberFormat="1" applyFont="1" applyBorder="1" applyAlignment="1">
      <alignment/>
    </xf>
    <xf numFmtId="2" fontId="49" fillId="0" borderId="40" xfId="0" applyNumberFormat="1" applyFont="1" applyBorder="1" applyAlignment="1">
      <alignment/>
    </xf>
    <xf numFmtId="2" fontId="49" fillId="0" borderId="41" xfId="0" applyNumberFormat="1" applyFont="1" applyBorder="1" applyAlignment="1">
      <alignment/>
    </xf>
    <xf numFmtId="1" fontId="49" fillId="0" borderId="41" xfId="0" applyNumberFormat="1" applyFont="1" applyBorder="1" applyAlignment="1">
      <alignment horizontal="center"/>
    </xf>
    <xf numFmtId="187" fontId="49" fillId="0" borderId="41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2" fontId="49" fillId="0" borderId="13" xfId="0" applyNumberFormat="1" applyFont="1" applyBorder="1" applyAlignment="1">
      <alignment/>
    </xf>
    <xf numFmtId="0" fontId="50" fillId="0" borderId="0" xfId="0" applyFont="1" applyAlignment="1">
      <alignment/>
    </xf>
    <xf numFmtId="2" fontId="48" fillId="0" borderId="41" xfId="0" applyNumberFormat="1" applyFont="1" applyBorder="1" applyAlignment="1">
      <alignment/>
    </xf>
    <xf numFmtId="0" fontId="49" fillId="0" borderId="42" xfId="0" applyFont="1" applyBorder="1" applyAlignment="1">
      <alignment horizontal="center"/>
    </xf>
    <xf numFmtId="0" fontId="49" fillId="0" borderId="42" xfId="0" applyFont="1" applyBorder="1" applyAlignment="1">
      <alignment/>
    </xf>
    <xf numFmtId="2" fontId="49" fillId="0" borderId="42" xfId="0" applyNumberFormat="1" applyFont="1" applyBorder="1" applyAlignment="1">
      <alignment/>
    </xf>
    <xf numFmtId="2" fontId="49" fillId="0" borderId="43" xfId="0" applyNumberFormat="1" applyFont="1" applyBorder="1" applyAlignment="1">
      <alignment/>
    </xf>
    <xf numFmtId="0" fontId="49" fillId="0" borderId="44" xfId="0" applyFont="1" applyBorder="1" applyAlignment="1">
      <alignment horizontal="center"/>
    </xf>
    <xf numFmtId="0" fontId="49" fillId="0" borderId="45" xfId="0" applyFont="1" applyBorder="1" applyAlignment="1">
      <alignment/>
    </xf>
    <xf numFmtId="2" fontId="49" fillId="0" borderId="45" xfId="0" applyNumberFormat="1" applyFont="1" applyBorder="1" applyAlignment="1">
      <alignment/>
    </xf>
    <xf numFmtId="2" fontId="49" fillId="0" borderId="46" xfId="0" applyNumberFormat="1" applyFont="1" applyBorder="1" applyAlignment="1">
      <alignment/>
    </xf>
    <xf numFmtId="2" fontId="49" fillId="0" borderId="47" xfId="0" applyNumberFormat="1" applyFont="1" applyBorder="1" applyAlignment="1">
      <alignment/>
    </xf>
    <xf numFmtId="2" fontId="49" fillId="0" borderId="48" xfId="0" applyNumberFormat="1" applyFont="1" applyBorder="1" applyAlignment="1">
      <alignment/>
    </xf>
    <xf numFmtId="0" fontId="49" fillId="0" borderId="49" xfId="0" applyFont="1" applyBorder="1" applyAlignment="1">
      <alignment horizontal="center"/>
    </xf>
    <xf numFmtId="0" fontId="49" fillId="0" borderId="50" xfId="0" applyFont="1" applyBorder="1" applyAlignment="1">
      <alignment/>
    </xf>
    <xf numFmtId="2" fontId="49" fillId="0" borderId="50" xfId="0" applyNumberFormat="1" applyFont="1" applyBorder="1" applyAlignment="1">
      <alignment/>
    </xf>
    <xf numFmtId="2" fontId="49" fillId="0" borderId="51" xfId="0" applyNumberFormat="1" applyFont="1" applyBorder="1" applyAlignment="1">
      <alignment/>
    </xf>
    <xf numFmtId="2" fontId="49" fillId="0" borderId="52" xfId="0" applyNumberFormat="1" applyFont="1" applyBorder="1" applyAlignment="1">
      <alignment/>
    </xf>
    <xf numFmtId="2" fontId="49" fillId="0" borderId="53" xfId="0" applyNumberFormat="1" applyFont="1" applyBorder="1" applyAlignment="1">
      <alignment/>
    </xf>
    <xf numFmtId="2" fontId="49" fillId="0" borderId="54" xfId="0" applyNumberFormat="1" applyFont="1" applyBorder="1" applyAlignment="1">
      <alignment/>
    </xf>
    <xf numFmtId="2" fontId="48" fillId="0" borderId="55" xfId="0" applyNumberFormat="1" applyFont="1" applyBorder="1" applyAlignment="1">
      <alignment/>
    </xf>
    <xf numFmtId="2" fontId="49" fillId="0" borderId="56" xfId="0" applyNumberFormat="1" applyFont="1" applyBorder="1" applyAlignment="1">
      <alignment/>
    </xf>
    <xf numFmtId="1" fontId="49" fillId="0" borderId="57" xfId="0" applyNumberFormat="1" applyFont="1" applyBorder="1" applyAlignment="1">
      <alignment horizontal="center"/>
    </xf>
    <xf numFmtId="2" fontId="49" fillId="0" borderId="57" xfId="0" applyNumberFormat="1" applyFont="1" applyBorder="1" applyAlignment="1">
      <alignment/>
    </xf>
    <xf numFmtId="2" fontId="48" fillId="0" borderId="58" xfId="0" applyNumberFormat="1" applyFont="1" applyBorder="1" applyAlignment="1">
      <alignment/>
    </xf>
    <xf numFmtId="2" fontId="48" fillId="0" borderId="42" xfId="0" applyNumberFormat="1" applyFont="1" applyBorder="1" applyAlignment="1">
      <alignment/>
    </xf>
    <xf numFmtId="2" fontId="48" fillId="0" borderId="59" xfId="0" applyNumberFormat="1" applyFont="1" applyBorder="1" applyAlignment="1">
      <alignment/>
    </xf>
    <xf numFmtId="2" fontId="49" fillId="0" borderId="59" xfId="0" applyNumberFormat="1" applyFont="1" applyBorder="1" applyAlignment="1">
      <alignment/>
    </xf>
    <xf numFmtId="2" fontId="49" fillId="0" borderId="60" xfId="0" applyNumberFormat="1" applyFont="1" applyBorder="1" applyAlignment="1">
      <alignment/>
    </xf>
    <xf numFmtId="2" fontId="48" fillId="0" borderId="61" xfId="0" applyNumberFormat="1" applyFont="1" applyBorder="1" applyAlignment="1">
      <alignment/>
    </xf>
    <xf numFmtId="0" fontId="49" fillId="0" borderId="62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2" fontId="49" fillId="0" borderId="0" xfId="0" applyNumberFormat="1" applyFont="1" applyAlignment="1">
      <alignment/>
    </xf>
    <xf numFmtId="2" fontId="49" fillId="0" borderId="19" xfId="0" applyNumberFormat="1" applyFont="1" applyBorder="1" applyAlignment="1">
      <alignment horizontal="center" vertical="center"/>
    </xf>
    <xf numFmtId="2" fontId="49" fillId="0" borderId="25" xfId="0" applyNumberFormat="1" applyFont="1" applyBorder="1" applyAlignment="1">
      <alignment/>
    </xf>
    <xf numFmtId="0" fontId="49" fillId="0" borderId="2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8" fillId="0" borderId="54" xfId="0" applyFont="1" applyBorder="1" applyAlignment="1">
      <alignment vertical="center"/>
    </xf>
    <xf numFmtId="0" fontId="49" fillId="0" borderId="63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43" fontId="49" fillId="0" borderId="12" xfId="33" applyFont="1" applyBorder="1" applyAlignment="1">
      <alignment/>
    </xf>
    <xf numFmtId="43" fontId="49" fillId="0" borderId="14" xfId="33" applyFont="1" applyBorder="1" applyAlignment="1">
      <alignment/>
    </xf>
    <xf numFmtId="43" fontId="49" fillId="0" borderId="0" xfId="33" applyFont="1" applyAlignment="1">
      <alignment/>
    </xf>
    <xf numFmtId="43" fontId="49" fillId="0" borderId="15" xfId="33" applyFont="1" applyBorder="1" applyAlignment="1">
      <alignment/>
    </xf>
    <xf numFmtId="43" fontId="49" fillId="0" borderId="18" xfId="33" applyFont="1" applyBorder="1" applyAlignment="1">
      <alignment/>
    </xf>
    <xf numFmtId="43" fontId="49" fillId="0" borderId="16" xfId="33" applyFont="1" applyBorder="1" applyAlignment="1">
      <alignment/>
    </xf>
    <xf numFmtId="43" fontId="49" fillId="0" borderId="62" xfId="33" applyFont="1" applyBorder="1" applyAlignment="1">
      <alignment/>
    </xf>
    <xf numFmtId="43" fontId="49" fillId="0" borderId="64" xfId="33" applyFont="1" applyBorder="1" applyAlignment="1">
      <alignment/>
    </xf>
    <xf numFmtId="43" fontId="49" fillId="0" borderId="65" xfId="33" applyFont="1" applyBorder="1" applyAlignment="1">
      <alignment/>
    </xf>
    <xf numFmtId="43" fontId="49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94" fontId="8" fillId="0" borderId="0" xfId="33" applyNumberFormat="1" applyFont="1" applyAlignment="1">
      <alignment/>
    </xf>
    <xf numFmtId="0" fontId="49" fillId="0" borderId="34" xfId="0" applyFont="1" applyBorder="1" applyAlignment="1">
      <alignment/>
    </xf>
    <xf numFmtId="43" fontId="49" fillId="0" borderId="33" xfId="33" applyFont="1" applyBorder="1" applyAlignment="1">
      <alignment/>
    </xf>
    <xf numFmtId="0" fontId="49" fillId="0" borderId="34" xfId="0" applyFont="1" applyBorder="1" applyAlignment="1">
      <alignment horizontal="center"/>
    </xf>
    <xf numFmtId="0" fontId="48" fillId="0" borderId="61" xfId="0" applyFont="1" applyBorder="1" applyAlignment="1">
      <alignment/>
    </xf>
    <xf numFmtId="0" fontId="48" fillId="0" borderId="66" xfId="0" applyFont="1" applyBorder="1" applyAlignment="1">
      <alignment/>
    </xf>
    <xf numFmtId="0" fontId="48" fillId="0" borderId="67" xfId="0" applyFont="1" applyBorder="1" applyAlignment="1">
      <alignment/>
    </xf>
    <xf numFmtId="43" fontId="48" fillId="0" borderId="61" xfId="0" applyNumberFormat="1" applyFont="1" applyBorder="1" applyAlignment="1">
      <alignment/>
    </xf>
    <xf numFmtId="43" fontId="49" fillId="0" borderId="0" xfId="0" applyNumberFormat="1" applyFont="1" applyBorder="1" applyAlignment="1">
      <alignment/>
    </xf>
    <xf numFmtId="0" fontId="9" fillId="0" borderId="0" xfId="45" applyFont="1">
      <alignment/>
      <protection/>
    </xf>
    <xf numFmtId="0" fontId="10" fillId="0" borderId="0" xfId="45" applyFont="1">
      <alignment/>
      <protection/>
    </xf>
    <xf numFmtId="0" fontId="51" fillId="0" borderId="0" xfId="0" applyFont="1" applyAlignment="1">
      <alignment vertical="center"/>
    </xf>
    <xf numFmtId="0" fontId="11" fillId="0" borderId="0" xfId="45" applyFont="1" applyAlignment="1">
      <alignment horizontal="left" vertical="center"/>
      <protection/>
    </xf>
    <xf numFmtId="0" fontId="12" fillId="0" borderId="0" xfId="45" applyFont="1">
      <alignment/>
      <protection/>
    </xf>
    <xf numFmtId="0" fontId="52" fillId="0" borderId="0" xfId="0" applyFont="1" applyAlignment="1">
      <alignment/>
    </xf>
    <xf numFmtId="0" fontId="11" fillId="0" borderId="0" xfId="45" applyFont="1" applyAlignment="1">
      <alignment horizontal="left" vertical="top"/>
      <protection/>
    </xf>
    <xf numFmtId="0" fontId="49" fillId="0" borderId="68" xfId="0" applyFont="1" applyBorder="1" applyAlignment="1">
      <alignment/>
    </xf>
    <xf numFmtId="0" fontId="49" fillId="0" borderId="69" xfId="0" applyFont="1" applyBorder="1" applyAlignment="1">
      <alignment/>
    </xf>
    <xf numFmtId="43" fontId="49" fillId="0" borderId="19" xfId="0" applyNumberFormat="1" applyFont="1" applyBorder="1" applyAlignment="1">
      <alignment/>
    </xf>
    <xf numFmtId="0" fontId="49" fillId="0" borderId="70" xfId="0" applyFont="1" applyBorder="1" applyAlignment="1">
      <alignment/>
    </xf>
    <xf numFmtId="0" fontId="49" fillId="0" borderId="71" xfId="0" applyFont="1" applyBorder="1" applyAlignment="1">
      <alignment/>
    </xf>
    <xf numFmtId="0" fontId="48" fillId="0" borderId="72" xfId="0" applyFont="1" applyBorder="1" applyAlignment="1">
      <alignment/>
    </xf>
    <xf numFmtId="0" fontId="48" fillId="0" borderId="72" xfId="0" applyFont="1" applyBorder="1" applyAlignment="1">
      <alignment horizontal="center"/>
    </xf>
    <xf numFmtId="0" fontId="48" fillId="0" borderId="73" xfId="0" applyFont="1" applyBorder="1" applyAlignment="1">
      <alignment/>
    </xf>
    <xf numFmtId="43" fontId="48" fillId="0" borderId="74" xfId="0" applyNumberFormat="1" applyFont="1" applyBorder="1" applyAlignment="1">
      <alignment/>
    </xf>
    <xf numFmtId="0" fontId="49" fillId="0" borderId="16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9" fillId="0" borderId="37" xfId="0" applyFont="1" applyBorder="1" applyAlignment="1">
      <alignment horizontal="left"/>
    </xf>
    <xf numFmtId="0" fontId="48" fillId="0" borderId="21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 wrapText="1"/>
    </xf>
    <xf numFmtId="0" fontId="48" fillId="0" borderId="7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6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48" fillId="0" borderId="76" xfId="0" applyFont="1" applyBorder="1" applyAlignment="1">
      <alignment horizontal="center"/>
    </xf>
    <xf numFmtId="0" fontId="48" fillId="0" borderId="20" xfId="0" applyFont="1" applyBorder="1" applyAlignment="1">
      <alignment horizontal="right"/>
    </xf>
    <xf numFmtId="0" fontId="49" fillId="0" borderId="20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right"/>
    </xf>
    <xf numFmtId="0" fontId="49" fillId="0" borderId="69" xfId="0" applyFont="1" applyBorder="1" applyAlignment="1">
      <alignment horizontal="center"/>
    </xf>
    <xf numFmtId="0" fontId="49" fillId="0" borderId="77" xfId="0" applyFont="1" applyBorder="1" applyAlignment="1">
      <alignment horizontal="center"/>
    </xf>
    <xf numFmtId="0" fontId="48" fillId="0" borderId="23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49" fillId="0" borderId="23" xfId="0" applyFont="1" applyBorder="1" applyAlignment="1">
      <alignment horizontal="left"/>
    </xf>
    <xf numFmtId="0" fontId="49" fillId="0" borderId="22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New ปร.5-ปร.4 (ปางสีดา ชุดเล็ก) กค.54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67">
      <selection activeCell="I6" sqref="I6"/>
    </sheetView>
  </sheetViews>
  <sheetFormatPr defaultColWidth="9.140625" defaultRowHeight="15"/>
  <cols>
    <col min="1" max="1" width="6.7109375" style="5" customWidth="1"/>
    <col min="2" max="2" width="35.00390625" style="5" customWidth="1"/>
    <col min="3" max="3" width="9.00390625" style="110" customWidth="1"/>
    <col min="4" max="4" width="9.00390625" style="5" customWidth="1"/>
    <col min="5" max="5" width="7.7109375" style="5" customWidth="1"/>
    <col min="6" max="6" width="9.57421875" style="5" customWidth="1"/>
    <col min="7" max="16384" width="9.00390625" style="5" customWidth="1"/>
  </cols>
  <sheetData>
    <row r="1" spans="1:7" ht="21">
      <c r="A1" s="159" t="s">
        <v>0</v>
      </c>
      <c r="B1" s="159"/>
      <c r="C1" s="159"/>
      <c r="D1" s="159"/>
      <c r="E1" s="159"/>
      <c r="F1" s="159"/>
      <c r="G1" s="159"/>
    </row>
    <row r="2" spans="1:7" ht="21">
      <c r="A2" s="160" t="s">
        <v>1</v>
      </c>
      <c r="B2" s="160"/>
      <c r="C2" s="160"/>
      <c r="D2" s="160"/>
      <c r="E2" s="160"/>
      <c r="F2" s="160"/>
      <c r="G2" s="160"/>
    </row>
    <row r="3" spans="1:7" ht="21">
      <c r="A3" s="161" t="s">
        <v>190</v>
      </c>
      <c r="B3" s="161"/>
      <c r="C3" s="161"/>
      <c r="D3" s="161"/>
      <c r="E3" s="161"/>
      <c r="F3" s="161"/>
      <c r="G3" s="161"/>
    </row>
    <row r="4" spans="1:7" ht="21">
      <c r="A4" s="158" t="s">
        <v>191</v>
      </c>
      <c r="B4" s="158"/>
      <c r="C4" s="158"/>
      <c r="D4" s="158"/>
      <c r="E4" s="158"/>
      <c r="F4" s="158"/>
      <c r="G4" s="158"/>
    </row>
    <row r="5" spans="1:7" ht="21">
      <c r="A5" s="158" t="s">
        <v>4</v>
      </c>
      <c r="B5" s="158"/>
      <c r="C5" s="158"/>
      <c r="D5" s="158"/>
      <c r="E5" s="158"/>
      <c r="F5" s="158"/>
      <c r="G5" s="158"/>
    </row>
    <row r="6" spans="1:7" ht="21">
      <c r="A6" s="158" t="s">
        <v>192</v>
      </c>
      <c r="B6" s="158"/>
      <c r="C6" s="158"/>
      <c r="D6" s="158"/>
      <c r="E6" s="158"/>
      <c r="F6" s="158"/>
      <c r="G6" s="158"/>
    </row>
    <row r="7" spans="1:7" ht="21">
      <c r="A7" s="11" t="s">
        <v>200</v>
      </c>
      <c r="B7" s="11"/>
      <c r="C7" s="58"/>
      <c r="D7" s="11"/>
      <c r="E7" s="11"/>
      <c r="F7" s="11"/>
      <c r="G7" s="11"/>
    </row>
    <row r="8" ht="21.75" thickBot="1"/>
    <row r="9" spans="1:7" ht="43.5" thickBot="1" thickTop="1">
      <c r="A9" s="14" t="s">
        <v>6</v>
      </c>
      <c r="B9" s="15" t="s">
        <v>7</v>
      </c>
      <c r="C9" s="111" t="s">
        <v>8</v>
      </c>
      <c r="D9" s="15" t="s">
        <v>9</v>
      </c>
      <c r="E9" s="16" t="s">
        <v>10</v>
      </c>
      <c r="F9" s="17" t="s">
        <v>11</v>
      </c>
      <c r="G9" s="14" t="s">
        <v>12</v>
      </c>
    </row>
    <row r="10" spans="1:7" ht="21.75" thickTop="1">
      <c r="A10" s="108">
        <v>1</v>
      </c>
      <c r="B10" s="6" t="s">
        <v>133</v>
      </c>
      <c r="C10" s="76">
        <v>114.66</v>
      </c>
      <c r="D10" s="56" t="s">
        <v>138</v>
      </c>
      <c r="E10" s="6"/>
      <c r="G10" s="6"/>
    </row>
    <row r="11" spans="1:7" ht="21">
      <c r="A11" s="43">
        <v>2</v>
      </c>
      <c r="B11" s="11" t="s">
        <v>134</v>
      </c>
      <c r="C11" s="59">
        <v>75.26</v>
      </c>
      <c r="D11" s="109" t="s">
        <v>138</v>
      </c>
      <c r="E11" s="10"/>
      <c r="F11" s="11"/>
      <c r="G11" s="10"/>
    </row>
    <row r="12" spans="1:7" ht="21">
      <c r="A12" s="42">
        <v>3</v>
      </c>
      <c r="B12" s="11" t="s">
        <v>135</v>
      </c>
      <c r="C12" s="59">
        <v>25.93</v>
      </c>
      <c r="D12" s="109" t="s">
        <v>139</v>
      </c>
      <c r="E12" s="10"/>
      <c r="F12" s="11"/>
      <c r="G12" s="10"/>
    </row>
    <row r="13" spans="1:7" ht="21">
      <c r="A13" s="42">
        <v>4</v>
      </c>
      <c r="B13" s="11" t="s">
        <v>136</v>
      </c>
      <c r="C13" s="59">
        <v>1.36</v>
      </c>
      <c r="D13" s="109" t="s">
        <v>139</v>
      </c>
      <c r="E13" s="10"/>
      <c r="F13" s="11"/>
      <c r="G13" s="10"/>
    </row>
    <row r="14" spans="1:7" ht="21">
      <c r="A14" s="43">
        <v>5</v>
      </c>
      <c r="B14" s="11" t="s">
        <v>140</v>
      </c>
      <c r="C14" s="59">
        <v>0.9</v>
      </c>
      <c r="D14" s="109" t="s">
        <v>139</v>
      </c>
      <c r="E14" s="10"/>
      <c r="F14" s="11"/>
      <c r="G14" s="10"/>
    </row>
    <row r="15" spans="1:7" ht="21">
      <c r="A15" s="43">
        <v>6</v>
      </c>
      <c r="B15" s="11" t="s">
        <v>141</v>
      </c>
      <c r="C15" s="59">
        <f>Sheet2!C43</f>
        <v>26.599999999999998</v>
      </c>
      <c r="D15" s="109" t="s">
        <v>139</v>
      </c>
      <c r="E15" s="10"/>
      <c r="F15" s="11"/>
      <c r="G15" s="10"/>
    </row>
    <row r="16" spans="1:7" ht="21">
      <c r="A16" s="43">
        <v>7</v>
      </c>
      <c r="B16" s="11" t="s">
        <v>142</v>
      </c>
      <c r="C16" s="59">
        <f>Sheet2!F48</f>
        <v>3019.9700000000003</v>
      </c>
      <c r="D16" s="109" t="s">
        <v>148</v>
      </c>
      <c r="E16" s="10"/>
      <c r="F16" s="11"/>
      <c r="G16" s="10"/>
    </row>
    <row r="17" spans="1:7" ht="21">
      <c r="A17" s="10"/>
      <c r="B17" s="11" t="s">
        <v>143</v>
      </c>
      <c r="C17" s="59">
        <f>Sheet2!H43</f>
        <v>10.5</v>
      </c>
      <c r="D17" s="109" t="s">
        <v>138</v>
      </c>
      <c r="E17" s="10"/>
      <c r="F17" s="11"/>
      <c r="G17" s="10"/>
    </row>
    <row r="18" spans="1:7" ht="21">
      <c r="A18" s="10"/>
      <c r="B18" s="11" t="s">
        <v>144</v>
      </c>
      <c r="C18" s="59">
        <f>Sheet2!F47</f>
        <v>315.44</v>
      </c>
      <c r="D18" s="109" t="s">
        <v>148</v>
      </c>
      <c r="E18" s="10"/>
      <c r="F18" s="11"/>
      <c r="G18" s="10"/>
    </row>
    <row r="19" spans="1:7" ht="21">
      <c r="A19" s="10"/>
      <c r="B19" s="11" t="s">
        <v>145</v>
      </c>
      <c r="C19" s="59">
        <f>Sheet2!G47</f>
        <v>133.41</v>
      </c>
      <c r="D19" s="109" t="s">
        <v>148</v>
      </c>
      <c r="E19" s="10"/>
      <c r="F19" s="11"/>
      <c r="G19" s="10"/>
    </row>
    <row r="20" spans="1:7" ht="21">
      <c r="A20" s="10"/>
      <c r="B20" s="11" t="s">
        <v>146</v>
      </c>
      <c r="C20" s="59">
        <f>Sheet2!I47</f>
        <v>2008.86</v>
      </c>
      <c r="D20" s="109" t="s">
        <v>148</v>
      </c>
      <c r="E20" s="10"/>
      <c r="F20" s="11"/>
      <c r="G20" s="10"/>
    </row>
    <row r="21" spans="1:7" ht="21">
      <c r="A21" s="10"/>
      <c r="B21" s="11" t="s">
        <v>147</v>
      </c>
      <c r="C21" s="59">
        <f>Sheet2!J47</f>
        <v>562.26</v>
      </c>
      <c r="D21" s="109" t="s">
        <v>148</v>
      </c>
      <c r="E21" s="10"/>
      <c r="F21" s="11"/>
      <c r="G21" s="10"/>
    </row>
    <row r="22" spans="1:7" ht="21">
      <c r="A22" s="10"/>
      <c r="B22" s="11" t="s">
        <v>156</v>
      </c>
      <c r="C22" s="59">
        <f>Sheet2!F49</f>
        <v>91</v>
      </c>
      <c r="D22" s="109" t="s">
        <v>148</v>
      </c>
      <c r="E22" s="10"/>
      <c r="F22" s="11"/>
      <c r="G22" s="10"/>
    </row>
    <row r="23" spans="1:7" ht="21">
      <c r="A23" s="43">
        <v>8</v>
      </c>
      <c r="B23" s="11" t="s">
        <v>149</v>
      </c>
      <c r="C23" s="59">
        <f>Sheet2!D43</f>
        <v>209</v>
      </c>
      <c r="D23" s="109" t="s">
        <v>138</v>
      </c>
      <c r="E23" s="10"/>
      <c r="F23" s="11"/>
      <c r="G23" s="10"/>
    </row>
    <row r="24" spans="1:7" ht="21">
      <c r="A24" s="10"/>
      <c r="B24" s="11" t="s">
        <v>150</v>
      </c>
      <c r="C24" s="59">
        <f>Sheet2!D51</f>
        <v>146</v>
      </c>
      <c r="D24" s="109" t="s">
        <v>151</v>
      </c>
      <c r="E24" s="10"/>
      <c r="F24" s="11"/>
      <c r="G24" s="10"/>
    </row>
    <row r="25" spans="1:7" ht="21">
      <c r="A25" s="10"/>
      <c r="B25" s="11" t="s">
        <v>152</v>
      </c>
      <c r="C25" s="59">
        <f>Sheet2!D53</f>
        <v>44</v>
      </c>
      <c r="D25" s="109" t="s">
        <v>151</v>
      </c>
      <c r="E25" s="10"/>
      <c r="F25" s="11"/>
      <c r="G25" s="10"/>
    </row>
    <row r="26" spans="1:7" ht="21">
      <c r="A26" s="10"/>
      <c r="B26" s="11" t="s">
        <v>153</v>
      </c>
      <c r="C26" s="59">
        <f>Sheet2!E54</f>
        <v>41</v>
      </c>
      <c r="D26" s="109" t="s">
        <v>154</v>
      </c>
      <c r="E26" s="10"/>
      <c r="F26" s="11"/>
      <c r="G26" s="10"/>
    </row>
    <row r="27" spans="1:7" ht="21">
      <c r="A27" s="10"/>
      <c r="B27" s="11" t="s">
        <v>155</v>
      </c>
      <c r="C27" s="59">
        <f>Sheet2!D55</f>
        <v>63</v>
      </c>
      <c r="D27" s="109" t="s">
        <v>148</v>
      </c>
      <c r="E27" s="10"/>
      <c r="F27" s="11"/>
      <c r="G27" s="10"/>
    </row>
    <row r="28" spans="1:7" ht="21">
      <c r="A28" s="43">
        <v>9</v>
      </c>
      <c r="B28" s="11" t="s">
        <v>158</v>
      </c>
      <c r="C28" s="59"/>
      <c r="D28" s="109"/>
      <c r="E28" s="10"/>
      <c r="F28" s="11"/>
      <c r="G28" s="10"/>
    </row>
    <row r="29" spans="1:7" ht="21">
      <c r="A29" s="10"/>
      <c r="B29" s="11" t="s">
        <v>137</v>
      </c>
      <c r="C29" s="59">
        <v>10.44</v>
      </c>
      <c r="D29" s="109" t="s">
        <v>139</v>
      </c>
      <c r="E29" s="10"/>
      <c r="F29" s="11"/>
      <c r="G29" s="10"/>
    </row>
    <row r="30" spans="1:7" ht="21">
      <c r="A30" s="10"/>
      <c r="B30" s="11" t="s">
        <v>157</v>
      </c>
      <c r="C30" s="59">
        <f>Sheet2!C56</f>
        <v>100</v>
      </c>
      <c r="D30" s="109" t="s">
        <v>139</v>
      </c>
      <c r="E30" s="10"/>
      <c r="F30" s="11"/>
      <c r="G30" s="10"/>
    </row>
    <row r="31" spans="1:7" ht="21">
      <c r="A31" s="10"/>
      <c r="B31" s="11" t="s">
        <v>143</v>
      </c>
      <c r="C31" s="59">
        <f>Sheet2!H56</f>
        <v>1000</v>
      </c>
      <c r="D31" s="109" t="s">
        <v>138</v>
      </c>
      <c r="E31" s="10"/>
      <c r="F31" s="11"/>
      <c r="G31" s="10"/>
    </row>
    <row r="32" spans="1:7" ht="21">
      <c r="A32" s="43">
        <v>10</v>
      </c>
      <c r="B32" s="11" t="s">
        <v>159</v>
      </c>
      <c r="C32" s="59">
        <v>925</v>
      </c>
      <c r="D32" s="109" t="s">
        <v>164</v>
      </c>
      <c r="E32" s="10"/>
      <c r="F32" s="11"/>
      <c r="G32" s="10"/>
    </row>
    <row r="33" spans="1:7" ht="21">
      <c r="A33" s="43"/>
      <c r="B33" s="11" t="s">
        <v>165</v>
      </c>
      <c r="C33" s="59">
        <v>80.46</v>
      </c>
      <c r="D33" s="109" t="s">
        <v>138</v>
      </c>
      <c r="E33" s="10"/>
      <c r="F33" s="11"/>
      <c r="G33" s="43" t="s">
        <v>162</v>
      </c>
    </row>
    <row r="34" spans="1:7" ht="21">
      <c r="A34" s="10"/>
      <c r="B34" s="11" t="s">
        <v>160</v>
      </c>
      <c r="C34" s="59">
        <v>15</v>
      </c>
      <c r="D34" s="109" t="s">
        <v>161</v>
      </c>
      <c r="E34" s="10"/>
      <c r="F34" s="11"/>
      <c r="G34" s="43" t="s">
        <v>162</v>
      </c>
    </row>
    <row r="35" spans="1:7" ht="21">
      <c r="A35" s="10"/>
      <c r="B35" s="11" t="s">
        <v>163</v>
      </c>
      <c r="C35" s="59">
        <v>44</v>
      </c>
      <c r="D35" s="109" t="s">
        <v>161</v>
      </c>
      <c r="E35" s="10"/>
      <c r="F35" s="11"/>
      <c r="G35" s="43" t="s">
        <v>162</v>
      </c>
    </row>
    <row r="36" spans="1:7" ht="21">
      <c r="A36" s="10"/>
      <c r="B36" s="11" t="s">
        <v>175</v>
      </c>
      <c r="C36" s="59">
        <v>68.88</v>
      </c>
      <c r="D36" s="109" t="s">
        <v>138</v>
      </c>
      <c r="E36" s="10"/>
      <c r="F36" s="11"/>
      <c r="G36" s="43"/>
    </row>
    <row r="37" spans="1:7" ht="21">
      <c r="A37" s="10"/>
      <c r="B37" s="11" t="s">
        <v>176</v>
      </c>
      <c r="C37" s="59">
        <v>68.88</v>
      </c>
      <c r="D37" s="109" t="s">
        <v>138</v>
      </c>
      <c r="E37" s="10"/>
      <c r="F37" s="11"/>
      <c r="G37" s="43"/>
    </row>
    <row r="38" spans="1:7" ht="21">
      <c r="A38" s="10"/>
      <c r="B38" s="11" t="s">
        <v>166</v>
      </c>
      <c r="C38" s="59">
        <v>18</v>
      </c>
      <c r="D38" s="109" t="s">
        <v>167</v>
      </c>
      <c r="E38" s="10"/>
      <c r="F38" s="11"/>
      <c r="G38" s="10"/>
    </row>
    <row r="39" spans="1:7" ht="21">
      <c r="A39" s="10"/>
      <c r="B39" s="11" t="s">
        <v>168</v>
      </c>
      <c r="C39" s="59">
        <v>18</v>
      </c>
      <c r="D39" s="109" t="s">
        <v>167</v>
      </c>
      <c r="E39" s="10"/>
      <c r="F39" s="11"/>
      <c r="G39" s="10"/>
    </row>
    <row r="40" spans="1:7" ht="21">
      <c r="A40" s="10"/>
      <c r="B40" s="11" t="s">
        <v>169</v>
      </c>
      <c r="C40" s="59">
        <v>17.88</v>
      </c>
      <c r="D40" s="109" t="s">
        <v>167</v>
      </c>
      <c r="E40" s="10"/>
      <c r="F40" s="11"/>
      <c r="G40" s="10"/>
    </row>
    <row r="41" spans="1:7" ht="21">
      <c r="A41" s="10"/>
      <c r="B41" s="11" t="s">
        <v>170</v>
      </c>
      <c r="C41" s="59">
        <v>4</v>
      </c>
      <c r="D41" s="109" t="s">
        <v>171</v>
      </c>
      <c r="E41" s="10"/>
      <c r="F41" s="11"/>
      <c r="G41" s="10"/>
    </row>
    <row r="42" spans="1:7" ht="21">
      <c r="A42" s="10"/>
      <c r="B42" s="11" t="s">
        <v>172</v>
      </c>
      <c r="C42" s="59">
        <v>9</v>
      </c>
      <c r="D42" s="109" t="s">
        <v>167</v>
      </c>
      <c r="E42" s="10"/>
      <c r="F42" s="11"/>
      <c r="G42" s="10"/>
    </row>
    <row r="43" spans="1:7" ht="21">
      <c r="A43" s="10"/>
      <c r="B43" s="11" t="s">
        <v>173</v>
      </c>
      <c r="C43" s="59">
        <v>2</v>
      </c>
      <c r="D43" s="109" t="s">
        <v>171</v>
      </c>
      <c r="E43" s="10"/>
      <c r="F43" s="11"/>
      <c r="G43" s="10"/>
    </row>
    <row r="44" spans="1:7" ht="21">
      <c r="A44" s="10"/>
      <c r="B44" s="11" t="s">
        <v>174</v>
      </c>
      <c r="C44" s="59">
        <v>4</v>
      </c>
      <c r="D44" s="109" t="s">
        <v>171</v>
      </c>
      <c r="E44" s="10"/>
      <c r="F44" s="11"/>
      <c r="G44" s="10"/>
    </row>
    <row r="45" spans="1:7" ht="21">
      <c r="A45" s="43">
        <v>11</v>
      </c>
      <c r="B45" s="11" t="s">
        <v>177</v>
      </c>
      <c r="C45" s="59"/>
      <c r="D45" s="109"/>
      <c r="E45" s="10"/>
      <c r="F45" s="11"/>
      <c r="G45" s="10"/>
    </row>
    <row r="46" spans="1:7" ht="21">
      <c r="A46" s="10"/>
      <c r="B46" s="11" t="s">
        <v>178</v>
      </c>
      <c r="C46" s="59">
        <v>6.85</v>
      </c>
      <c r="D46" s="109"/>
      <c r="E46" s="10"/>
      <c r="F46" s="11"/>
      <c r="G46" s="10"/>
    </row>
    <row r="47" spans="1:7" ht="21">
      <c r="A47" s="10"/>
      <c r="B47" s="11"/>
      <c r="C47" s="59">
        <v>3.5</v>
      </c>
      <c r="D47" s="109"/>
      <c r="E47" s="10"/>
      <c r="F47" s="11"/>
      <c r="G47" s="10"/>
    </row>
    <row r="48" spans="1:7" ht="21">
      <c r="A48" s="10"/>
      <c r="B48" s="11"/>
      <c r="C48" s="59">
        <v>4.4</v>
      </c>
      <c r="D48" s="109"/>
      <c r="E48" s="10"/>
      <c r="F48" s="11"/>
      <c r="G48" s="10"/>
    </row>
    <row r="49" spans="1:7" ht="21">
      <c r="A49" s="10"/>
      <c r="B49" s="11"/>
      <c r="C49" s="59">
        <v>1.65</v>
      </c>
      <c r="D49" s="109"/>
      <c r="E49" s="10"/>
      <c r="F49" s="11"/>
      <c r="G49" s="10"/>
    </row>
    <row r="50" spans="1:7" ht="21">
      <c r="A50" s="10"/>
      <c r="B50" s="11"/>
      <c r="C50" s="59">
        <v>3.78</v>
      </c>
      <c r="D50" s="109"/>
      <c r="E50" s="10"/>
      <c r="F50" s="11"/>
      <c r="G50" s="10"/>
    </row>
    <row r="51" spans="1:7" ht="21">
      <c r="A51" s="10"/>
      <c r="B51" s="11"/>
      <c r="C51" s="59">
        <v>3.67</v>
      </c>
      <c r="D51" s="109"/>
      <c r="E51" s="10"/>
      <c r="F51" s="11"/>
      <c r="G51" s="10"/>
    </row>
    <row r="52" spans="1:7" ht="21">
      <c r="A52" s="10"/>
      <c r="B52" s="11"/>
      <c r="C52" s="59">
        <v>11.9</v>
      </c>
      <c r="D52" s="109"/>
      <c r="E52" s="10"/>
      <c r="F52" s="11"/>
      <c r="G52" s="10"/>
    </row>
    <row r="53" spans="1:7" ht="21">
      <c r="A53" s="10"/>
      <c r="B53" s="11"/>
      <c r="C53" s="59">
        <v>17.76</v>
      </c>
      <c r="D53" s="109"/>
      <c r="E53" s="10"/>
      <c r="F53" s="11"/>
      <c r="G53" s="10"/>
    </row>
    <row r="54" spans="1:7" ht="21">
      <c r="A54" s="10"/>
      <c r="B54" s="11"/>
      <c r="C54" s="59">
        <v>2.96</v>
      </c>
      <c r="D54" s="109"/>
      <c r="E54" s="10"/>
      <c r="F54" s="11"/>
      <c r="G54" s="10"/>
    </row>
    <row r="55" spans="1:7" ht="21">
      <c r="A55" s="10"/>
      <c r="B55" s="11"/>
      <c r="C55" s="59">
        <v>1.03</v>
      </c>
      <c r="D55" s="109"/>
      <c r="E55" s="10"/>
      <c r="F55" s="11"/>
      <c r="G55" s="10"/>
    </row>
    <row r="56" spans="1:7" ht="21">
      <c r="A56" s="10"/>
      <c r="B56" s="11"/>
      <c r="C56" s="59">
        <v>5.41</v>
      </c>
      <c r="D56" s="109"/>
      <c r="E56" s="10"/>
      <c r="F56" s="11"/>
      <c r="G56" s="10"/>
    </row>
    <row r="57" spans="1:7" ht="21">
      <c r="A57" s="10"/>
      <c r="B57" s="11"/>
      <c r="C57" s="59">
        <v>4.6</v>
      </c>
      <c r="D57" s="109"/>
      <c r="E57" s="10"/>
      <c r="F57" s="11"/>
      <c r="G57" s="10"/>
    </row>
    <row r="58" spans="1:7" ht="21">
      <c r="A58" s="10"/>
      <c r="B58" s="11"/>
      <c r="C58" s="59">
        <v>14.7</v>
      </c>
      <c r="D58" s="109"/>
      <c r="E58" s="10"/>
      <c r="F58" s="11"/>
      <c r="G58" s="10"/>
    </row>
    <row r="59" spans="1:7" ht="21">
      <c r="A59" s="10"/>
      <c r="B59" s="11"/>
      <c r="C59" s="59">
        <v>4</v>
      </c>
      <c r="D59" s="109"/>
      <c r="E59" s="10"/>
      <c r="F59" s="11"/>
      <c r="G59" s="10"/>
    </row>
    <row r="60" spans="1:7" ht="21">
      <c r="A60" s="10"/>
      <c r="B60" s="11"/>
      <c r="C60" s="59">
        <v>5.12</v>
      </c>
      <c r="D60" s="109"/>
      <c r="E60" s="10"/>
      <c r="F60" s="11"/>
      <c r="G60" s="10"/>
    </row>
    <row r="61" spans="1:7" ht="21">
      <c r="A61" s="10"/>
      <c r="B61" s="11"/>
      <c r="C61" s="59">
        <v>6.4</v>
      </c>
      <c r="D61" s="109"/>
      <c r="E61" s="10"/>
      <c r="F61" s="11"/>
      <c r="G61" s="10"/>
    </row>
    <row r="62" spans="1:7" ht="21">
      <c r="A62" s="10"/>
      <c r="B62" s="11"/>
      <c r="C62" s="59">
        <v>7.2</v>
      </c>
      <c r="D62" s="109"/>
      <c r="E62" s="10"/>
      <c r="F62" s="11"/>
      <c r="G62" s="10"/>
    </row>
    <row r="63" spans="1:7" ht="21">
      <c r="A63" s="10"/>
      <c r="B63" s="109" t="s">
        <v>179</v>
      </c>
      <c r="C63" s="59">
        <f>SUM(C46:C62)</f>
        <v>104.93000000000002</v>
      </c>
      <c r="D63" s="109" t="s">
        <v>138</v>
      </c>
      <c r="E63" s="10"/>
      <c r="F63" s="11"/>
      <c r="G63" s="10"/>
    </row>
    <row r="64" spans="1:7" ht="21">
      <c r="A64" s="43">
        <v>12</v>
      </c>
      <c r="B64" s="11" t="s">
        <v>182</v>
      </c>
      <c r="C64" s="59">
        <v>25.56</v>
      </c>
      <c r="D64" s="109" t="s">
        <v>138</v>
      </c>
      <c r="E64" s="10"/>
      <c r="F64" s="11"/>
      <c r="G64" s="10"/>
    </row>
    <row r="65" spans="1:7" ht="21">
      <c r="A65" s="43">
        <v>13</v>
      </c>
      <c r="B65" s="11" t="s">
        <v>183</v>
      </c>
      <c r="C65" s="59">
        <v>23.1</v>
      </c>
      <c r="D65" s="109" t="s">
        <v>138</v>
      </c>
      <c r="E65" s="10"/>
      <c r="F65" s="11"/>
      <c r="G65" s="10"/>
    </row>
    <row r="66" spans="1:7" ht="21">
      <c r="A66" s="43">
        <v>14</v>
      </c>
      <c r="B66" s="11" t="s">
        <v>185</v>
      </c>
      <c r="C66" s="59">
        <v>9.8</v>
      </c>
      <c r="D66" s="109" t="s">
        <v>138</v>
      </c>
      <c r="E66" s="10"/>
      <c r="F66" s="11"/>
      <c r="G66" s="10"/>
    </row>
    <row r="67" spans="1:7" ht="21">
      <c r="A67" s="43">
        <v>15</v>
      </c>
      <c r="B67" s="11" t="s">
        <v>184</v>
      </c>
      <c r="C67" s="59">
        <v>14.4</v>
      </c>
      <c r="D67" s="109" t="s">
        <v>138</v>
      </c>
      <c r="E67" s="10"/>
      <c r="F67" s="11"/>
      <c r="G67" s="10"/>
    </row>
    <row r="68" spans="1:7" ht="21">
      <c r="A68" s="43">
        <v>16</v>
      </c>
      <c r="B68" s="11" t="s">
        <v>186</v>
      </c>
      <c r="C68" s="59">
        <v>3.8</v>
      </c>
      <c r="D68" s="109" t="s">
        <v>138</v>
      </c>
      <c r="E68" s="10"/>
      <c r="F68" s="11"/>
      <c r="G68" s="10"/>
    </row>
    <row r="69" spans="1:7" ht="21">
      <c r="A69" s="43">
        <v>17</v>
      </c>
      <c r="B69" s="11" t="s">
        <v>180</v>
      </c>
      <c r="C69" s="59">
        <v>149.34</v>
      </c>
      <c r="D69" s="109" t="s">
        <v>138</v>
      </c>
      <c r="E69" s="10"/>
      <c r="F69" s="11"/>
      <c r="G69" s="10"/>
    </row>
    <row r="70" spans="1:7" ht="21">
      <c r="A70" s="43">
        <v>18</v>
      </c>
      <c r="B70" s="11" t="s">
        <v>181</v>
      </c>
      <c r="C70" s="59">
        <v>209.86</v>
      </c>
      <c r="D70" s="109" t="s">
        <v>138</v>
      </c>
      <c r="E70" s="10"/>
      <c r="F70" s="11"/>
      <c r="G70" s="10"/>
    </row>
    <row r="71" spans="1:7" ht="21">
      <c r="A71" s="43">
        <v>19</v>
      </c>
      <c r="B71" s="11" t="s">
        <v>187</v>
      </c>
      <c r="C71" s="59">
        <v>58.76</v>
      </c>
      <c r="D71" s="109" t="s">
        <v>138</v>
      </c>
      <c r="E71" s="10"/>
      <c r="F71" s="11"/>
      <c r="G71" s="10"/>
    </row>
    <row r="72" spans="1:7" ht="21">
      <c r="A72" s="43">
        <v>20</v>
      </c>
      <c r="B72" s="11" t="s">
        <v>188</v>
      </c>
      <c r="C72" s="59">
        <v>41.85</v>
      </c>
      <c r="D72" s="109" t="s">
        <v>138</v>
      </c>
      <c r="E72" s="10"/>
      <c r="F72" s="11"/>
      <c r="G72" s="10"/>
    </row>
    <row r="73" spans="1:7" ht="21">
      <c r="A73" s="43">
        <v>21</v>
      </c>
      <c r="B73" s="11" t="s">
        <v>189</v>
      </c>
      <c r="C73" s="59">
        <v>1</v>
      </c>
      <c r="D73" s="109" t="s">
        <v>171</v>
      </c>
      <c r="E73" s="10"/>
      <c r="F73" s="11"/>
      <c r="G73" s="10"/>
    </row>
    <row r="74" spans="1:7" ht="21">
      <c r="A74" s="25"/>
      <c r="B74" s="26"/>
      <c r="C74" s="112"/>
      <c r="D74" s="113"/>
      <c r="E74" s="25"/>
      <c r="F74" s="26"/>
      <c r="G74" s="25"/>
    </row>
  </sheetData>
  <sheetProtection/>
  <mergeCells count="6">
    <mergeCell ref="A6:G6"/>
    <mergeCell ref="A1:G1"/>
    <mergeCell ref="A2:G2"/>
    <mergeCell ref="A3:G3"/>
    <mergeCell ref="A4:G4"/>
    <mergeCell ref="A5:G5"/>
  </mergeCells>
  <printOptions/>
  <pageMargins left="0.31496062992125984" right="0" top="0.15748031496062992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46">
      <selection activeCell="H57" sqref="H57"/>
    </sheetView>
  </sheetViews>
  <sheetFormatPr defaultColWidth="9.140625" defaultRowHeight="15"/>
  <cols>
    <col min="1" max="1" width="5.28125" style="56" customWidth="1"/>
    <col min="2" max="2" width="30.421875" style="5" customWidth="1"/>
    <col min="3" max="4" width="8.421875" style="5" customWidth="1"/>
    <col min="5" max="6" width="7.8515625" style="5" customWidth="1"/>
    <col min="7" max="7" width="7.140625" style="5" customWidth="1"/>
    <col min="8" max="9" width="7.421875" style="5" customWidth="1"/>
    <col min="10" max="10" width="6.28125" style="5" customWidth="1"/>
    <col min="11" max="16384" width="9.00390625" style="5" customWidth="1"/>
  </cols>
  <sheetData>
    <row r="1" spans="1:11" ht="21">
      <c r="A1" s="159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1">
      <c r="A2" s="160" t="s">
        <v>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4" spans="1:11" ht="21">
      <c r="A4" s="164" t="s">
        <v>193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21">
      <c r="A5" s="158" t="s">
        <v>194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21">
      <c r="A6" s="158" t="s">
        <v>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ht="21">
      <c r="A7" s="158" t="s">
        <v>195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ht="21">
      <c r="A8" s="158" t="s">
        <v>199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ht="17.25" customHeight="1" thickBot="1">
      <c r="H9" s="116"/>
    </row>
    <row r="10" spans="1:14" ht="48" customHeight="1" thickTop="1">
      <c r="A10" s="162" t="s">
        <v>18</v>
      </c>
      <c r="B10" s="165" t="s">
        <v>7</v>
      </c>
      <c r="C10" s="162" t="s">
        <v>19</v>
      </c>
      <c r="D10" s="162" t="s">
        <v>93</v>
      </c>
      <c r="E10" s="162" t="s">
        <v>20</v>
      </c>
      <c r="F10" s="167" t="s">
        <v>16</v>
      </c>
      <c r="G10" s="168"/>
      <c r="H10" s="115" t="s">
        <v>104</v>
      </c>
      <c r="I10" s="167" t="s">
        <v>17</v>
      </c>
      <c r="J10" s="168"/>
      <c r="K10" s="162" t="s">
        <v>12</v>
      </c>
      <c r="M10" s="169"/>
      <c r="N10" s="169"/>
    </row>
    <row r="11" spans="1:11" ht="21.75" thickBot="1">
      <c r="A11" s="163"/>
      <c r="B11" s="166"/>
      <c r="C11" s="163"/>
      <c r="D11" s="163"/>
      <c r="E11" s="163"/>
      <c r="F11" s="2" t="s">
        <v>21</v>
      </c>
      <c r="G11" s="2" t="s">
        <v>22</v>
      </c>
      <c r="H11" s="1" t="s">
        <v>103</v>
      </c>
      <c r="I11" s="4" t="s">
        <v>23</v>
      </c>
      <c r="J11" s="3" t="s">
        <v>24</v>
      </c>
      <c r="K11" s="163"/>
    </row>
    <row r="12" spans="1:11" ht="21.75" thickTop="1">
      <c r="A12" s="42">
        <v>1</v>
      </c>
      <c r="B12" s="6" t="s">
        <v>97</v>
      </c>
      <c r="C12" s="6"/>
      <c r="E12" s="6"/>
      <c r="F12" s="7"/>
      <c r="G12" s="6"/>
      <c r="H12" s="9"/>
      <c r="I12" s="7"/>
      <c r="J12" s="6"/>
      <c r="K12" s="6"/>
    </row>
    <row r="13" spans="1:11" ht="21">
      <c r="A13" s="43"/>
      <c r="B13" s="10" t="s">
        <v>98</v>
      </c>
      <c r="C13" s="10">
        <v>3.52</v>
      </c>
      <c r="D13" s="10">
        <v>10.08</v>
      </c>
      <c r="E13" s="10"/>
      <c r="F13" s="57"/>
      <c r="G13" s="57"/>
      <c r="H13" s="57"/>
      <c r="I13" s="57">
        <v>252</v>
      </c>
      <c r="J13" s="57"/>
      <c r="K13" s="10"/>
    </row>
    <row r="14" spans="1:11" ht="21">
      <c r="A14" s="43"/>
      <c r="B14" s="10" t="s">
        <v>99</v>
      </c>
      <c r="C14" s="10">
        <v>1.94</v>
      </c>
      <c r="D14" s="10">
        <v>8.64</v>
      </c>
      <c r="E14" s="10"/>
      <c r="F14" s="57"/>
      <c r="G14" s="57"/>
      <c r="H14" s="57"/>
      <c r="I14" s="57">
        <v>100.8</v>
      </c>
      <c r="J14" s="57"/>
      <c r="K14" s="10"/>
    </row>
    <row r="15" spans="1:11" ht="21">
      <c r="A15" s="42">
        <v>2</v>
      </c>
      <c r="B15" s="6" t="s">
        <v>100</v>
      </c>
      <c r="C15" s="10"/>
      <c r="D15" s="11"/>
      <c r="E15" s="10"/>
      <c r="F15" s="57"/>
      <c r="G15" s="57"/>
      <c r="H15" s="57"/>
      <c r="I15" s="57"/>
      <c r="J15" s="57"/>
      <c r="K15" s="10"/>
    </row>
    <row r="16" spans="1:11" ht="21">
      <c r="A16" s="43"/>
      <c r="B16" s="10" t="s">
        <v>98</v>
      </c>
      <c r="C16" s="10">
        <v>0.21</v>
      </c>
      <c r="D16" s="11">
        <v>4.32</v>
      </c>
      <c r="E16" s="10"/>
      <c r="F16" s="57">
        <v>21.6</v>
      </c>
      <c r="G16" s="57"/>
      <c r="H16" s="57"/>
      <c r="I16" s="57">
        <v>86.4</v>
      </c>
      <c r="J16" s="57"/>
      <c r="K16" s="10"/>
    </row>
    <row r="17" spans="1:11" ht="21">
      <c r="A17" s="43"/>
      <c r="B17" s="10" t="s">
        <v>99</v>
      </c>
      <c r="C17" s="10">
        <v>0.09</v>
      </c>
      <c r="D17" s="11">
        <v>1.92</v>
      </c>
      <c r="E17" s="10"/>
      <c r="F17" s="57">
        <v>9.6</v>
      </c>
      <c r="G17" s="57"/>
      <c r="H17" s="57"/>
      <c r="I17" s="57">
        <v>41.6</v>
      </c>
      <c r="J17" s="57"/>
      <c r="K17" s="10"/>
    </row>
    <row r="18" spans="1:11" ht="21">
      <c r="A18" s="43">
        <v>3</v>
      </c>
      <c r="B18" s="10" t="s">
        <v>101</v>
      </c>
      <c r="C18" s="10">
        <v>4.06</v>
      </c>
      <c r="D18" s="11">
        <v>8.12</v>
      </c>
      <c r="E18" s="10"/>
      <c r="F18" s="57">
        <v>338</v>
      </c>
      <c r="G18" s="57"/>
      <c r="H18" s="57"/>
      <c r="I18" s="57">
        <v>254</v>
      </c>
      <c r="J18" s="57"/>
      <c r="K18" s="10"/>
    </row>
    <row r="19" spans="1:11" ht="21">
      <c r="A19" s="43">
        <v>4</v>
      </c>
      <c r="B19" s="10" t="s">
        <v>102</v>
      </c>
      <c r="C19" s="10">
        <v>1.05</v>
      </c>
      <c r="D19" s="11"/>
      <c r="E19" s="10"/>
      <c r="F19" s="57"/>
      <c r="G19" s="57"/>
      <c r="H19" s="57">
        <v>10.5</v>
      </c>
      <c r="I19" s="57"/>
      <c r="J19" s="57"/>
      <c r="K19" s="10"/>
    </row>
    <row r="20" spans="1:11" ht="21">
      <c r="A20" s="42">
        <v>5</v>
      </c>
      <c r="B20" s="6" t="s">
        <v>105</v>
      </c>
      <c r="C20" s="10">
        <v>0.32</v>
      </c>
      <c r="D20" s="58">
        <v>6.4</v>
      </c>
      <c r="E20" s="10"/>
      <c r="F20" s="57">
        <v>28.8</v>
      </c>
      <c r="G20" s="57"/>
      <c r="H20" s="57"/>
      <c r="I20" s="57">
        <v>48.8</v>
      </c>
      <c r="J20" s="57"/>
      <c r="K20" s="10"/>
    </row>
    <row r="21" spans="1:11" ht="21">
      <c r="A21" s="43"/>
      <c r="B21" s="10"/>
      <c r="C21" s="10"/>
      <c r="D21" s="11"/>
      <c r="E21" s="10"/>
      <c r="F21" s="57"/>
      <c r="G21" s="57"/>
      <c r="H21" s="57"/>
      <c r="I21" s="57">
        <v>8</v>
      </c>
      <c r="J21" s="57"/>
      <c r="K21" s="10"/>
    </row>
    <row r="22" spans="1:11" ht="21">
      <c r="A22" s="43">
        <v>6</v>
      </c>
      <c r="B22" s="10" t="s">
        <v>106</v>
      </c>
      <c r="C22" s="59">
        <v>0.81</v>
      </c>
      <c r="D22" s="58">
        <v>4.8</v>
      </c>
      <c r="E22" s="59"/>
      <c r="F22" s="57">
        <v>79.2</v>
      </c>
      <c r="G22" s="57"/>
      <c r="H22" s="57"/>
      <c r="I22" s="57">
        <v>163.2</v>
      </c>
      <c r="J22" s="57"/>
      <c r="K22" s="59"/>
    </row>
    <row r="23" spans="1:11" ht="21">
      <c r="A23" s="42">
        <v>7</v>
      </c>
      <c r="B23" s="6" t="s">
        <v>107</v>
      </c>
      <c r="C23" s="59">
        <v>2.64</v>
      </c>
      <c r="D23" s="58">
        <v>33</v>
      </c>
      <c r="E23" s="59">
        <v>8.25</v>
      </c>
      <c r="F23" s="57">
        <v>220</v>
      </c>
      <c r="G23" s="57"/>
      <c r="H23" s="57"/>
      <c r="I23" s="57"/>
      <c r="J23" s="57">
        <v>297</v>
      </c>
      <c r="K23" s="59"/>
    </row>
    <row r="24" spans="1:11" ht="21">
      <c r="A24" s="43">
        <v>8</v>
      </c>
      <c r="B24" s="10" t="s">
        <v>108</v>
      </c>
      <c r="C24" s="59">
        <v>2.05</v>
      </c>
      <c r="D24" s="58">
        <v>20.5</v>
      </c>
      <c r="E24" s="59">
        <v>5.12</v>
      </c>
      <c r="F24" s="57"/>
      <c r="G24" s="57"/>
      <c r="H24" s="57"/>
      <c r="I24" s="57">
        <v>186.62</v>
      </c>
      <c r="J24" s="57"/>
      <c r="K24" s="59"/>
    </row>
    <row r="25" spans="1:11" ht="21">
      <c r="A25" s="43"/>
      <c r="B25" s="10"/>
      <c r="C25" s="59"/>
      <c r="D25" s="58"/>
      <c r="E25" s="59"/>
      <c r="F25" s="57"/>
      <c r="G25" s="57"/>
      <c r="H25" s="57"/>
      <c r="I25" s="57">
        <v>91.5</v>
      </c>
      <c r="J25" s="57"/>
      <c r="K25" s="59"/>
    </row>
    <row r="26" spans="1:11" ht="21">
      <c r="A26" s="43"/>
      <c r="B26" s="10"/>
      <c r="C26" s="59"/>
      <c r="D26" s="58"/>
      <c r="E26" s="59"/>
      <c r="F26" s="57"/>
      <c r="G26" s="57"/>
      <c r="H26" s="57"/>
      <c r="I26" s="57">
        <v>4</v>
      </c>
      <c r="J26" s="57"/>
      <c r="K26" s="59"/>
    </row>
    <row r="27" spans="1:11" ht="21">
      <c r="A27" s="43"/>
      <c r="B27" s="10"/>
      <c r="C27" s="59"/>
      <c r="D27" s="58"/>
      <c r="E27" s="59"/>
      <c r="F27" s="57"/>
      <c r="G27" s="57"/>
      <c r="H27" s="57"/>
      <c r="I27" s="57">
        <v>42</v>
      </c>
      <c r="J27" s="57"/>
      <c r="K27" s="59"/>
    </row>
    <row r="28" spans="1:11" ht="21">
      <c r="A28" s="43">
        <v>9</v>
      </c>
      <c r="B28" s="10" t="s">
        <v>109</v>
      </c>
      <c r="C28" s="59"/>
      <c r="D28" s="58"/>
      <c r="E28" s="59"/>
      <c r="F28" s="57"/>
      <c r="G28" s="57"/>
      <c r="H28" s="57"/>
      <c r="I28" s="57">
        <v>86.64</v>
      </c>
      <c r="J28" s="57"/>
      <c r="K28" s="59"/>
    </row>
    <row r="29" spans="1:11" ht="21">
      <c r="A29" s="43">
        <v>10</v>
      </c>
      <c r="B29" s="10" t="s">
        <v>110</v>
      </c>
      <c r="C29" s="59">
        <v>0.94</v>
      </c>
      <c r="D29" s="58">
        <v>7.52</v>
      </c>
      <c r="E29" s="59"/>
      <c r="F29" s="57"/>
      <c r="G29" s="57">
        <v>63.7</v>
      </c>
      <c r="H29" s="57"/>
      <c r="I29" s="57">
        <v>120.32</v>
      </c>
      <c r="J29" s="57"/>
      <c r="K29" s="59"/>
    </row>
    <row r="30" spans="1:11" ht="21">
      <c r="A30" s="43"/>
      <c r="B30" s="10"/>
      <c r="C30" s="59">
        <v>1.22</v>
      </c>
      <c r="D30" s="58">
        <v>0.94</v>
      </c>
      <c r="E30" s="59"/>
      <c r="F30" s="57"/>
      <c r="G30" s="57">
        <v>40</v>
      </c>
      <c r="H30" s="57"/>
      <c r="I30" s="57"/>
      <c r="J30" s="57"/>
      <c r="K30" s="59"/>
    </row>
    <row r="31" spans="1:11" ht="21">
      <c r="A31" s="43"/>
      <c r="B31" s="10"/>
      <c r="C31" s="59"/>
      <c r="D31" s="58">
        <v>0.61</v>
      </c>
      <c r="E31" s="59"/>
      <c r="F31" s="57"/>
      <c r="G31" s="57"/>
      <c r="H31" s="57"/>
      <c r="I31" s="57"/>
      <c r="J31" s="57"/>
      <c r="K31" s="59"/>
    </row>
    <row r="32" spans="1:11" ht="21">
      <c r="A32" s="43">
        <v>11</v>
      </c>
      <c r="B32" s="10" t="s">
        <v>111</v>
      </c>
      <c r="C32" s="59">
        <v>1.14</v>
      </c>
      <c r="D32" s="58">
        <v>9.12</v>
      </c>
      <c r="E32" s="59"/>
      <c r="F32" s="57"/>
      <c r="G32" s="57">
        <v>41.6</v>
      </c>
      <c r="H32" s="57"/>
      <c r="I32" s="57">
        <v>72.96</v>
      </c>
      <c r="J32" s="57"/>
      <c r="K32" s="59"/>
    </row>
    <row r="33" spans="1:11" ht="21">
      <c r="A33" s="43"/>
      <c r="B33" s="10"/>
      <c r="C33" s="59">
        <v>0.61</v>
      </c>
      <c r="D33" s="58">
        <v>1.14</v>
      </c>
      <c r="E33" s="59"/>
      <c r="F33" s="57"/>
      <c r="G33" s="57">
        <v>38</v>
      </c>
      <c r="H33" s="57"/>
      <c r="I33" s="57"/>
      <c r="J33" s="57"/>
      <c r="K33" s="59"/>
    </row>
    <row r="34" spans="1:11" ht="21">
      <c r="A34" s="43"/>
      <c r="B34" s="10"/>
      <c r="C34" s="59"/>
      <c r="D34" s="58">
        <v>0.61</v>
      </c>
      <c r="E34" s="59"/>
      <c r="F34" s="57"/>
      <c r="G34" s="57"/>
      <c r="H34" s="57"/>
      <c r="I34" s="57"/>
      <c r="J34" s="57"/>
      <c r="K34" s="59"/>
    </row>
    <row r="35" spans="1:11" ht="21">
      <c r="A35" s="43">
        <v>12</v>
      </c>
      <c r="B35" s="10" t="s">
        <v>112</v>
      </c>
      <c r="C35" s="59">
        <v>0.24</v>
      </c>
      <c r="D35" s="58">
        <v>5.82</v>
      </c>
      <c r="E35" s="59"/>
      <c r="F35" s="57">
        <v>29.05</v>
      </c>
      <c r="G35" s="57">
        <v>66.56</v>
      </c>
      <c r="H35" s="57"/>
      <c r="I35" s="57"/>
      <c r="J35" s="57"/>
      <c r="K35" s="59"/>
    </row>
    <row r="36" spans="1:11" ht="21">
      <c r="A36" s="43">
        <v>13</v>
      </c>
      <c r="B36" s="10" t="s">
        <v>113</v>
      </c>
      <c r="C36" s="59">
        <v>2.28</v>
      </c>
      <c r="D36" s="58">
        <v>28.5</v>
      </c>
      <c r="E36" s="59">
        <v>28</v>
      </c>
      <c r="F36" s="57">
        <v>190</v>
      </c>
      <c r="G36" s="57"/>
      <c r="H36" s="57"/>
      <c r="I36" s="57">
        <v>171</v>
      </c>
      <c r="J36" s="57"/>
      <c r="K36" s="59"/>
    </row>
    <row r="37" spans="1:11" ht="21">
      <c r="A37" s="43"/>
      <c r="B37" s="10" t="s">
        <v>114</v>
      </c>
      <c r="C37" s="59">
        <v>0.64</v>
      </c>
      <c r="D37" s="58">
        <v>8</v>
      </c>
      <c r="E37" s="59">
        <v>8</v>
      </c>
      <c r="F37" s="57">
        <v>53</v>
      </c>
      <c r="G37" s="57"/>
      <c r="H37" s="57"/>
      <c r="I37" s="57">
        <v>40</v>
      </c>
      <c r="J37" s="57">
        <v>24</v>
      </c>
      <c r="K37" s="59"/>
    </row>
    <row r="38" spans="1:11" ht="21">
      <c r="A38" s="43">
        <v>14</v>
      </c>
      <c r="B38" s="10" t="s">
        <v>115</v>
      </c>
      <c r="C38" s="59">
        <v>0.33</v>
      </c>
      <c r="D38" s="58">
        <v>6.72</v>
      </c>
      <c r="E38" s="59"/>
      <c r="F38" s="57">
        <v>50.4</v>
      </c>
      <c r="G38" s="57"/>
      <c r="H38" s="57"/>
      <c r="I38" s="57">
        <v>11.8</v>
      </c>
      <c r="J38" s="57"/>
      <c r="K38" s="59"/>
    </row>
    <row r="39" spans="1:11" ht="21">
      <c r="A39" s="43">
        <v>15</v>
      </c>
      <c r="B39" s="10" t="s">
        <v>116</v>
      </c>
      <c r="C39" s="59">
        <v>0.54</v>
      </c>
      <c r="D39" s="58">
        <v>7.2</v>
      </c>
      <c r="E39" s="59">
        <v>9</v>
      </c>
      <c r="F39" s="57">
        <v>48</v>
      </c>
      <c r="G39" s="57"/>
      <c r="H39" s="57"/>
      <c r="I39" s="57">
        <v>36</v>
      </c>
      <c r="J39" s="57"/>
      <c r="K39" s="59"/>
    </row>
    <row r="40" spans="1:11" ht="21">
      <c r="A40" s="43">
        <v>16</v>
      </c>
      <c r="B40" s="10" t="s">
        <v>117</v>
      </c>
      <c r="C40" s="59">
        <v>1.29</v>
      </c>
      <c r="D40" s="58">
        <v>25.92</v>
      </c>
      <c r="E40" s="59"/>
      <c r="F40" s="57">
        <v>194.4</v>
      </c>
      <c r="G40" s="57"/>
      <c r="H40" s="57"/>
      <c r="I40" s="57">
        <v>212.2</v>
      </c>
      <c r="J40" s="57"/>
      <c r="K40" s="59"/>
    </row>
    <row r="41" spans="1:11" ht="21">
      <c r="A41" s="43">
        <v>17</v>
      </c>
      <c r="B41" s="10" t="s">
        <v>118</v>
      </c>
      <c r="C41" s="59">
        <v>0.68</v>
      </c>
      <c r="D41" s="58">
        <v>9.12</v>
      </c>
      <c r="E41" s="59"/>
      <c r="F41" s="57">
        <v>91.2</v>
      </c>
      <c r="G41" s="57"/>
      <c r="H41" s="57"/>
      <c r="I41" s="57">
        <v>45.6</v>
      </c>
      <c r="J41" s="57"/>
      <c r="K41" s="59"/>
    </row>
    <row r="42" spans="1:11" ht="21">
      <c r="A42" s="60"/>
      <c r="B42" s="61"/>
      <c r="C42" s="62"/>
      <c r="D42" s="63"/>
      <c r="E42" s="62"/>
      <c r="F42" s="64"/>
      <c r="G42" s="64"/>
      <c r="H42" s="64"/>
      <c r="I42" s="64"/>
      <c r="J42" s="64"/>
      <c r="K42" s="62"/>
    </row>
    <row r="43" spans="1:11" ht="21.75" thickBot="1">
      <c r="A43" s="69"/>
      <c r="B43" s="69" t="s">
        <v>119</v>
      </c>
      <c r="C43" s="98">
        <f>SUM(C12:C42)</f>
        <v>26.599999999999998</v>
      </c>
      <c r="D43" s="98">
        <f aca="true" t="shared" si="0" ref="D43:J43">SUM(D12:D42)</f>
        <v>209</v>
      </c>
      <c r="E43" s="71">
        <f t="shared" si="0"/>
        <v>58.370000000000005</v>
      </c>
      <c r="F43" s="71">
        <f t="shared" si="0"/>
        <v>1353.2500000000002</v>
      </c>
      <c r="G43" s="71">
        <f t="shared" si="0"/>
        <v>249.86</v>
      </c>
      <c r="H43" s="98">
        <f t="shared" si="0"/>
        <v>10.5</v>
      </c>
      <c r="I43" s="71">
        <f t="shared" si="0"/>
        <v>2075.44</v>
      </c>
      <c r="J43" s="71">
        <f t="shared" si="0"/>
        <v>321</v>
      </c>
      <c r="K43" s="71"/>
    </row>
    <row r="44" spans="1:11" ht="21">
      <c r="A44" s="69"/>
      <c r="B44" s="69" t="s">
        <v>120</v>
      </c>
      <c r="C44" s="97"/>
      <c r="D44" s="99"/>
      <c r="E44" s="71"/>
      <c r="F44" s="74">
        <v>5</v>
      </c>
      <c r="G44" s="74">
        <v>7</v>
      </c>
      <c r="H44" s="100"/>
      <c r="I44" s="74">
        <v>9</v>
      </c>
      <c r="J44" s="74">
        <v>11</v>
      </c>
      <c r="K44" s="71"/>
    </row>
    <row r="45" spans="1:11" ht="21">
      <c r="A45" s="69"/>
      <c r="B45" s="69" t="s">
        <v>121</v>
      </c>
      <c r="C45" s="71"/>
      <c r="D45" s="72"/>
      <c r="E45" s="71"/>
      <c r="F45" s="73">
        <f>ROUND(F43*(1+(F44/100)),2)</f>
        <v>1420.91</v>
      </c>
      <c r="G45" s="73">
        <f>ROUND(G43*(1+(G44/100)),2)</f>
        <v>267.35</v>
      </c>
      <c r="H45" s="73"/>
      <c r="I45" s="73">
        <f>ROUND(I43*(1+(I44/100)),2)</f>
        <v>2262.23</v>
      </c>
      <c r="J45" s="73">
        <f>ROUND(J43*(1+(J44/100)),2)</f>
        <v>356.31</v>
      </c>
      <c r="K45" s="71"/>
    </row>
    <row r="46" spans="1:11" ht="21">
      <c r="A46" s="69"/>
      <c r="B46" s="69" t="s">
        <v>122</v>
      </c>
      <c r="C46" s="71"/>
      <c r="D46" s="72"/>
      <c r="E46" s="71"/>
      <c r="F46" s="75">
        <v>0.222</v>
      </c>
      <c r="G46" s="75">
        <v>0.499</v>
      </c>
      <c r="H46" s="75"/>
      <c r="I46" s="75">
        <v>0.888</v>
      </c>
      <c r="J46" s="75">
        <v>1.578</v>
      </c>
      <c r="K46" s="71"/>
    </row>
    <row r="47" spans="1:11" ht="21.75" thickBot="1">
      <c r="A47" s="69"/>
      <c r="B47" s="69" t="s">
        <v>123</v>
      </c>
      <c r="C47" s="71"/>
      <c r="D47" s="72"/>
      <c r="E47" s="71"/>
      <c r="F47" s="98">
        <f>ROUND(F45*F46,2)</f>
        <v>315.44</v>
      </c>
      <c r="G47" s="98">
        <f>ROUND(G45*G46,2)</f>
        <v>133.41</v>
      </c>
      <c r="H47" s="80"/>
      <c r="I47" s="102">
        <f>ROUND(I45*I46,2)</f>
        <v>2008.86</v>
      </c>
      <c r="J47" s="98">
        <f>ROUND(J45*J46,2)</f>
        <v>562.26</v>
      </c>
      <c r="K47" s="71"/>
    </row>
    <row r="48" spans="1:11" ht="21.75" thickBot="1">
      <c r="A48" s="69"/>
      <c r="B48" s="69" t="s">
        <v>128</v>
      </c>
      <c r="C48" s="71"/>
      <c r="D48" s="72"/>
      <c r="E48" s="71"/>
      <c r="F48" s="104">
        <f>SUM(F47:J47)</f>
        <v>3019.9700000000003</v>
      </c>
      <c r="G48" s="101"/>
      <c r="H48" s="73"/>
      <c r="I48" s="101"/>
      <c r="J48" s="101"/>
      <c r="K48" s="71"/>
    </row>
    <row r="49" spans="1:11" ht="21.75" thickBot="1">
      <c r="A49" s="69"/>
      <c r="B49" s="69" t="s">
        <v>129</v>
      </c>
      <c r="C49" s="71"/>
      <c r="D49" s="72"/>
      <c r="E49" s="71"/>
      <c r="F49" s="104">
        <f>ROUND(30*(F48/1000),0)</f>
        <v>91</v>
      </c>
      <c r="G49" s="73"/>
      <c r="H49" s="73"/>
      <c r="I49" s="73"/>
      <c r="J49" s="73"/>
      <c r="K49" s="71"/>
    </row>
    <row r="50" spans="1:11" ht="21">
      <c r="A50" s="42"/>
      <c r="B50" s="6" t="s">
        <v>124</v>
      </c>
      <c r="C50" s="76"/>
      <c r="D50" s="77"/>
      <c r="E50" s="76"/>
      <c r="F50" s="78"/>
      <c r="G50" s="78"/>
      <c r="H50" s="78"/>
      <c r="I50" s="78"/>
      <c r="J50" s="78"/>
      <c r="K50" s="76"/>
    </row>
    <row r="51" spans="1:11" ht="21.75" thickBot="1">
      <c r="A51" s="69"/>
      <c r="B51" s="69" t="s">
        <v>130</v>
      </c>
      <c r="C51" s="71"/>
      <c r="D51" s="98">
        <f>ROUND(D43*0.7,0)</f>
        <v>146</v>
      </c>
      <c r="E51" s="71"/>
      <c r="F51" s="73"/>
      <c r="G51" s="73"/>
      <c r="H51" s="73"/>
      <c r="I51" s="73"/>
      <c r="J51" s="73"/>
      <c r="K51" s="71"/>
    </row>
    <row r="52" spans="1:11" ht="21">
      <c r="A52" s="65"/>
      <c r="B52" s="79" t="s">
        <v>125</v>
      </c>
      <c r="C52" s="66"/>
      <c r="D52" s="67"/>
      <c r="E52" s="66"/>
      <c r="F52" s="68"/>
      <c r="G52" s="68"/>
      <c r="H52" s="68"/>
      <c r="I52" s="68"/>
      <c r="J52" s="68"/>
      <c r="K52" s="66"/>
    </row>
    <row r="53" spans="1:11" ht="21.75" thickBot="1">
      <c r="A53" s="69"/>
      <c r="B53" s="69" t="s">
        <v>131</v>
      </c>
      <c r="C53" s="71"/>
      <c r="D53" s="98">
        <f>ROUND(D51*0.3,0)</f>
        <v>44</v>
      </c>
      <c r="E53" s="71"/>
      <c r="F53" s="73"/>
      <c r="G53" s="73"/>
      <c r="H53" s="73"/>
      <c r="I53" s="73"/>
      <c r="J53" s="73"/>
      <c r="K53" s="71"/>
    </row>
    <row r="54" spans="1:11" ht="21.75" thickBot="1">
      <c r="A54" s="69"/>
      <c r="B54" s="70" t="s">
        <v>126</v>
      </c>
      <c r="C54" s="71"/>
      <c r="D54" s="99"/>
      <c r="E54" s="98">
        <f>ROUND(E43*0.7,0)</f>
        <v>41</v>
      </c>
      <c r="F54" s="73"/>
      <c r="G54" s="73"/>
      <c r="H54" s="73"/>
      <c r="I54" s="73"/>
      <c r="J54" s="73"/>
      <c r="K54" s="71"/>
    </row>
    <row r="55" spans="1:11" ht="21.75" thickBot="1">
      <c r="A55" s="81"/>
      <c r="B55" s="82" t="s">
        <v>127</v>
      </c>
      <c r="C55" s="83"/>
      <c r="D55" s="103">
        <f>ROUND(D43*0.3,0)</f>
        <v>63</v>
      </c>
      <c r="E55" s="76"/>
      <c r="F55" s="84"/>
      <c r="G55" s="84"/>
      <c r="H55" s="84"/>
      <c r="I55" s="84"/>
      <c r="J55" s="84"/>
      <c r="K55" s="83"/>
    </row>
    <row r="56" spans="1:11" ht="21.75" thickBot="1">
      <c r="A56" s="85">
        <v>1</v>
      </c>
      <c r="B56" s="86" t="s">
        <v>132</v>
      </c>
      <c r="C56" s="107">
        <f>H56*0.1</f>
        <v>100</v>
      </c>
      <c r="D56" s="88"/>
      <c r="E56" s="87"/>
      <c r="F56" s="89"/>
      <c r="G56" s="89"/>
      <c r="H56" s="107">
        <v>1000</v>
      </c>
      <c r="I56" s="89"/>
      <c r="J56" s="89"/>
      <c r="K56" s="90"/>
    </row>
    <row r="57" spans="1:11" ht="21.75" thickBot="1">
      <c r="A57" s="91"/>
      <c r="B57" s="92"/>
      <c r="C57" s="105"/>
      <c r="D57" s="94"/>
      <c r="E57" s="93"/>
      <c r="F57" s="95"/>
      <c r="G57" s="95"/>
      <c r="H57" s="106"/>
      <c r="I57" s="95"/>
      <c r="J57" s="95"/>
      <c r="K57" s="96"/>
    </row>
  </sheetData>
  <sheetProtection/>
  <mergeCells count="16">
    <mergeCell ref="C10:C11"/>
    <mergeCell ref="E10:E11"/>
    <mergeCell ref="I10:J10"/>
    <mergeCell ref="D10:D11"/>
    <mergeCell ref="F10:G10"/>
    <mergeCell ref="M10:N10"/>
    <mergeCell ref="A1:K1"/>
    <mergeCell ref="A2:K2"/>
    <mergeCell ref="K10:K11"/>
    <mergeCell ref="A4:K4"/>
    <mergeCell ref="A5:K5"/>
    <mergeCell ref="A6:K6"/>
    <mergeCell ref="A7:K7"/>
    <mergeCell ref="A8:K8"/>
    <mergeCell ref="A10:A11"/>
    <mergeCell ref="B10:B11"/>
  </mergeCells>
  <printOptions/>
  <pageMargins left="0.31496062992125984" right="0" top="0.1968503937007874" bottom="0" header="0.31496062992125984" footer="0.31496062992125984"/>
  <pageSetup horizontalDpi="1016" verticalDpi="101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6" sqref="A6:H6"/>
    </sheetView>
  </sheetViews>
  <sheetFormatPr defaultColWidth="9.140625" defaultRowHeight="15"/>
  <cols>
    <col min="1" max="1" width="7.421875" style="5" customWidth="1"/>
    <col min="2" max="2" width="24.8515625" style="5" customWidth="1"/>
    <col min="3" max="3" width="9.00390625" style="5" customWidth="1"/>
    <col min="4" max="4" width="11.7109375" style="5" customWidth="1"/>
    <col min="5" max="6" width="9.00390625" style="5" customWidth="1"/>
    <col min="7" max="7" width="7.57421875" style="5" customWidth="1"/>
    <col min="8" max="16384" width="9.00390625" style="5" customWidth="1"/>
  </cols>
  <sheetData>
    <row r="1" spans="1:8" ht="21">
      <c r="A1" s="170" t="s">
        <v>25</v>
      </c>
      <c r="B1" s="170"/>
      <c r="C1" s="170"/>
      <c r="D1" s="170"/>
      <c r="E1" s="170"/>
      <c r="F1" s="170"/>
      <c r="G1" s="170"/>
      <c r="H1" s="170"/>
    </row>
    <row r="2" spans="1:8" ht="21">
      <c r="A2" s="160" t="s">
        <v>26</v>
      </c>
      <c r="B2" s="160"/>
      <c r="C2" s="160"/>
      <c r="D2" s="160"/>
      <c r="E2" s="160"/>
      <c r="F2" s="160"/>
      <c r="G2" s="160"/>
      <c r="H2" s="160"/>
    </row>
    <row r="4" spans="1:8" ht="21">
      <c r="A4" s="161" t="s">
        <v>2</v>
      </c>
      <c r="B4" s="161"/>
      <c r="C4" s="161"/>
      <c r="D4" s="161"/>
      <c r="E4" s="161"/>
      <c r="F4" s="161"/>
      <c r="G4" s="161"/>
      <c r="H4" s="161"/>
    </row>
    <row r="5" spans="1:8" ht="21">
      <c r="A5" s="158" t="s">
        <v>3</v>
      </c>
      <c r="B5" s="158"/>
      <c r="C5" s="158"/>
      <c r="D5" s="158"/>
      <c r="E5" s="158"/>
      <c r="F5" s="158"/>
      <c r="G5" s="158"/>
      <c r="H5" s="158"/>
    </row>
    <row r="6" spans="1:8" ht="21">
      <c r="A6" s="158" t="s">
        <v>4</v>
      </c>
      <c r="B6" s="158"/>
      <c r="C6" s="158"/>
      <c r="D6" s="158"/>
      <c r="E6" s="158"/>
      <c r="F6" s="158"/>
      <c r="G6" s="158"/>
      <c r="H6" s="158"/>
    </row>
    <row r="7" spans="1:8" ht="21">
      <c r="A7" s="158" t="s">
        <v>5</v>
      </c>
      <c r="B7" s="158"/>
      <c r="C7" s="158"/>
      <c r="D7" s="158"/>
      <c r="E7" s="158"/>
      <c r="F7" s="158"/>
      <c r="G7" s="158"/>
      <c r="H7" s="158"/>
    </row>
    <row r="8" spans="1:8" ht="21">
      <c r="A8" s="158" t="s">
        <v>13</v>
      </c>
      <c r="B8" s="158"/>
      <c r="C8" s="158"/>
      <c r="D8" s="158"/>
      <c r="E8" s="158"/>
      <c r="F8" s="158"/>
      <c r="G8" s="158"/>
      <c r="H8" s="158"/>
    </row>
    <row r="9" ht="21.75" thickBot="1"/>
    <row r="10" spans="1:8" ht="44.25" customHeight="1" thickBot="1" thickTop="1">
      <c r="A10" s="14" t="s">
        <v>18</v>
      </c>
      <c r="B10" s="14" t="s">
        <v>7</v>
      </c>
      <c r="C10" s="15" t="s">
        <v>27</v>
      </c>
      <c r="D10" s="16" t="s">
        <v>28</v>
      </c>
      <c r="E10" s="18" t="s">
        <v>29</v>
      </c>
      <c r="F10" s="14" t="s">
        <v>8</v>
      </c>
      <c r="G10" s="18" t="s">
        <v>94</v>
      </c>
      <c r="H10" s="14" t="s">
        <v>12</v>
      </c>
    </row>
    <row r="11" spans="1:8" ht="21.75" thickTop="1">
      <c r="A11" s="6"/>
      <c r="B11" s="6"/>
      <c r="D11" s="6"/>
      <c r="F11" s="6"/>
      <c r="H11" s="6"/>
    </row>
    <row r="12" spans="1:8" ht="21">
      <c r="A12" s="10"/>
      <c r="B12" s="10"/>
      <c r="C12" s="11"/>
      <c r="D12" s="10"/>
      <c r="E12" s="11"/>
      <c r="F12" s="10"/>
      <c r="G12" s="11"/>
      <c r="H12" s="10"/>
    </row>
    <row r="13" spans="1:8" ht="21">
      <c r="A13" s="10"/>
      <c r="B13" s="10"/>
      <c r="C13" s="11"/>
      <c r="D13" s="10"/>
      <c r="E13" s="11"/>
      <c r="F13" s="10"/>
      <c r="G13" s="11"/>
      <c r="H13" s="10"/>
    </row>
    <row r="14" spans="1:8" ht="21">
      <c r="A14" s="10"/>
      <c r="B14" s="10"/>
      <c r="C14" s="11"/>
      <c r="D14" s="10"/>
      <c r="E14" s="11"/>
      <c r="F14" s="10"/>
      <c r="G14" s="11"/>
      <c r="H14" s="10"/>
    </row>
    <row r="15" spans="1:8" ht="21">
      <c r="A15" s="10"/>
      <c r="B15" s="10"/>
      <c r="C15" s="11"/>
      <c r="D15" s="10"/>
      <c r="E15" s="11"/>
      <c r="F15" s="10"/>
      <c r="G15" s="11"/>
      <c r="H15" s="10"/>
    </row>
    <row r="16" spans="1:8" ht="21">
      <c r="A16" s="10"/>
      <c r="B16" s="10"/>
      <c r="C16" s="11"/>
      <c r="D16" s="10"/>
      <c r="E16" s="11"/>
      <c r="F16" s="10"/>
      <c r="G16" s="11"/>
      <c r="H16" s="10"/>
    </row>
    <row r="17" spans="1:8" ht="21">
      <c r="A17" s="10"/>
      <c r="B17" s="10"/>
      <c r="C17" s="11"/>
      <c r="D17" s="10"/>
      <c r="E17" s="11"/>
      <c r="F17" s="10"/>
      <c r="G17" s="11"/>
      <c r="H17" s="10"/>
    </row>
    <row r="18" spans="1:8" ht="21">
      <c r="A18" s="10"/>
      <c r="B18" s="10"/>
      <c r="C18" s="11"/>
      <c r="D18" s="10"/>
      <c r="E18" s="11"/>
      <c r="F18" s="10"/>
      <c r="G18" s="11"/>
      <c r="H18" s="10"/>
    </row>
    <row r="19" spans="1:8" ht="21">
      <c r="A19" s="10"/>
      <c r="B19" s="10"/>
      <c r="C19" s="11"/>
      <c r="D19" s="10"/>
      <c r="E19" s="11"/>
      <c r="F19" s="10"/>
      <c r="G19" s="11"/>
      <c r="H19" s="10"/>
    </row>
    <row r="20" spans="1:8" ht="21">
      <c r="A20" s="10"/>
      <c r="B20" s="10"/>
      <c r="C20" s="11"/>
      <c r="D20" s="10"/>
      <c r="E20" s="11"/>
      <c r="F20" s="10"/>
      <c r="G20" s="11"/>
      <c r="H20" s="10"/>
    </row>
    <row r="21" spans="1:8" ht="21">
      <c r="A21" s="10"/>
      <c r="B21" s="10"/>
      <c r="C21" s="11"/>
      <c r="D21" s="10"/>
      <c r="E21" s="11"/>
      <c r="F21" s="10"/>
      <c r="G21" s="11"/>
      <c r="H21" s="10"/>
    </row>
    <row r="22" spans="1:8" ht="21">
      <c r="A22" s="10"/>
      <c r="B22" s="10"/>
      <c r="C22" s="11"/>
      <c r="D22" s="10"/>
      <c r="E22" s="11"/>
      <c r="F22" s="10"/>
      <c r="G22" s="11"/>
      <c r="H22" s="10"/>
    </row>
    <row r="23" spans="1:8" ht="21">
      <c r="A23" s="10"/>
      <c r="B23" s="10"/>
      <c r="C23" s="11"/>
      <c r="D23" s="10"/>
      <c r="E23" s="11"/>
      <c r="F23" s="10"/>
      <c r="G23" s="11"/>
      <c r="H23" s="10"/>
    </row>
    <row r="24" spans="1:8" ht="21">
      <c r="A24" s="10"/>
      <c r="B24" s="10"/>
      <c r="C24" s="11"/>
      <c r="D24" s="10"/>
      <c r="E24" s="11"/>
      <c r="F24" s="10"/>
      <c r="G24" s="11"/>
      <c r="H24" s="10"/>
    </row>
    <row r="25" spans="1:8" ht="21">
      <c r="A25" s="10"/>
      <c r="B25" s="10"/>
      <c r="C25" s="11"/>
      <c r="D25" s="10"/>
      <c r="E25" s="11"/>
      <c r="F25" s="10"/>
      <c r="G25" s="11"/>
      <c r="H25" s="10"/>
    </row>
    <row r="26" spans="1:8" ht="21">
      <c r="A26" s="10"/>
      <c r="B26" s="10"/>
      <c r="C26" s="11"/>
      <c r="D26" s="10"/>
      <c r="E26" s="11"/>
      <c r="F26" s="10"/>
      <c r="G26" s="11"/>
      <c r="H26" s="10"/>
    </row>
    <row r="27" spans="1:8" ht="21">
      <c r="A27" s="10"/>
      <c r="B27" s="10"/>
      <c r="C27" s="11"/>
      <c r="D27" s="10"/>
      <c r="E27" s="11"/>
      <c r="F27" s="10"/>
      <c r="G27" s="11"/>
      <c r="H27" s="10"/>
    </row>
    <row r="28" spans="1:8" ht="21">
      <c r="A28" s="10"/>
      <c r="B28" s="10"/>
      <c r="C28" s="11"/>
      <c r="D28" s="10"/>
      <c r="E28" s="11"/>
      <c r="F28" s="10"/>
      <c r="G28" s="11"/>
      <c r="H28" s="10"/>
    </row>
    <row r="29" spans="1:8" ht="21">
      <c r="A29" s="10"/>
      <c r="B29" s="10"/>
      <c r="C29" s="11"/>
      <c r="D29" s="10"/>
      <c r="E29" s="11"/>
      <c r="F29" s="10"/>
      <c r="G29" s="11"/>
      <c r="H29" s="10"/>
    </row>
    <row r="30" spans="1:8" ht="21">
      <c r="A30" s="10"/>
      <c r="B30" s="10"/>
      <c r="C30" s="11"/>
      <c r="D30" s="10"/>
      <c r="E30" s="11"/>
      <c r="F30" s="10"/>
      <c r="G30" s="11"/>
      <c r="H30" s="10"/>
    </row>
    <row r="31" spans="1:8" ht="21">
      <c r="A31" s="10"/>
      <c r="B31" s="10"/>
      <c r="C31" s="11"/>
      <c r="D31" s="10"/>
      <c r="E31" s="11"/>
      <c r="F31" s="10"/>
      <c r="G31" s="11"/>
      <c r="H31" s="10"/>
    </row>
  </sheetData>
  <sheetProtection/>
  <mergeCells count="7">
    <mergeCell ref="A8:H8"/>
    <mergeCell ref="A1:H1"/>
    <mergeCell ref="A2:H2"/>
    <mergeCell ref="A4:H4"/>
    <mergeCell ref="A5:H5"/>
    <mergeCell ref="A6:H6"/>
    <mergeCell ref="A7:H7"/>
  </mergeCells>
  <printOptions/>
  <pageMargins left="0.31496062992125984" right="0" top="0.35433070866141736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58">
      <selection activeCell="G70" sqref="G70"/>
    </sheetView>
  </sheetViews>
  <sheetFormatPr defaultColWidth="9.140625" defaultRowHeight="15"/>
  <cols>
    <col min="1" max="1" width="7.00390625" style="5" customWidth="1"/>
    <col min="2" max="2" width="35.140625" style="5" customWidth="1"/>
    <col min="3" max="3" width="9.57421875" style="5" customWidth="1"/>
    <col min="4" max="4" width="9.7109375" style="5" customWidth="1"/>
    <col min="5" max="5" width="11.140625" style="5" customWidth="1"/>
    <col min="6" max="6" width="9.57421875" style="5" customWidth="1"/>
    <col min="7" max="7" width="11.28125" style="5" customWidth="1"/>
    <col min="8" max="8" width="9.28125" style="5" customWidth="1"/>
    <col min="9" max="9" width="15.00390625" style="5" customWidth="1"/>
    <col min="10" max="10" width="11.57421875" style="5" customWidth="1"/>
    <col min="11" max="16384" width="9.00390625" style="5" customWidth="1"/>
  </cols>
  <sheetData>
    <row r="1" spans="1:10" ht="21">
      <c r="A1" s="160" t="s">
        <v>215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4" t="s">
        <v>196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1">
      <c r="A3" s="158" t="s">
        <v>197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21.75" thickBot="1">
      <c r="A4" s="158" t="s">
        <v>198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21.75" thickTop="1">
      <c r="A5" s="165" t="s">
        <v>18</v>
      </c>
      <c r="B5" s="171" t="s">
        <v>7</v>
      </c>
      <c r="C5" s="165" t="s">
        <v>8</v>
      </c>
      <c r="D5" s="165" t="s">
        <v>9</v>
      </c>
      <c r="E5" s="173" t="s">
        <v>33</v>
      </c>
      <c r="F5" s="174"/>
      <c r="G5" s="176" t="s">
        <v>35</v>
      </c>
      <c r="H5" s="174"/>
      <c r="I5" s="19" t="s">
        <v>37</v>
      </c>
      <c r="J5" s="165" t="s">
        <v>12</v>
      </c>
    </row>
    <row r="6" spans="1:10" ht="21.75" thickBot="1">
      <c r="A6" s="166"/>
      <c r="B6" s="172"/>
      <c r="C6" s="166"/>
      <c r="D6" s="166"/>
      <c r="E6" s="20" t="s">
        <v>10</v>
      </c>
      <c r="F6" s="21" t="s">
        <v>34</v>
      </c>
      <c r="G6" s="20" t="s">
        <v>10</v>
      </c>
      <c r="H6" s="22" t="s">
        <v>34</v>
      </c>
      <c r="I6" s="23" t="s">
        <v>36</v>
      </c>
      <c r="J6" s="166"/>
    </row>
    <row r="7" spans="1:10" ht="21.75" thickTop="1">
      <c r="A7" s="108">
        <v>1</v>
      </c>
      <c r="B7" s="6" t="s">
        <v>235</v>
      </c>
      <c r="C7" s="120">
        <f>(300*0.5)*1.4</f>
        <v>210</v>
      </c>
      <c r="D7" s="56" t="s">
        <v>139</v>
      </c>
      <c r="E7" s="126">
        <v>100</v>
      </c>
      <c r="F7" s="127">
        <f>+E7*C7</f>
        <v>21000</v>
      </c>
      <c r="G7" s="126">
        <v>38.15</v>
      </c>
      <c r="H7" s="128">
        <f>+G7*C7</f>
        <v>8011.5</v>
      </c>
      <c r="I7" s="126">
        <f>+H7+F7</f>
        <v>29011.5</v>
      </c>
      <c r="J7" s="6"/>
    </row>
    <row r="8" spans="1:10" ht="21">
      <c r="A8" s="43">
        <v>2</v>
      </c>
      <c r="B8" s="11" t="s">
        <v>133</v>
      </c>
      <c r="C8" s="123">
        <v>114.66</v>
      </c>
      <c r="D8" s="109" t="s">
        <v>138</v>
      </c>
      <c r="E8" s="123"/>
      <c r="F8" s="124">
        <f aca="true" t="shared" si="0" ref="F8:F71">+E8*C8</f>
        <v>0</v>
      </c>
      <c r="G8" s="123">
        <v>2.14</v>
      </c>
      <c r="H8" s="125">
        <f aca="true" t="shared" si="1" ref="H8:H71">+G8*C8</f>
        <v>245.3724</v>
      </c>
      <c r="I8" s="123">
        <f aca="true" t="shared" si="2" ref="I8:I71">+H8+F8</f>
        <v>245.3724</v>
      </c>
      <c r="J8" s="10"/>
    </row>
    <row r="9" spans="1:10" ht="21.75" customHeight="1">
      <c r="A9" s="42">
        <v>3</v>
      </c>
      <c r="B9" s="11" t="s">
        <v>135</v>
      </c>
      <c r="C9" s="123">
        <v>25.93</v>
      </c>
      <c r="D9" s="109" t="s">
        <v>139</v>
      </c>
      <c r="E9" s="123"/>
      <c r="F9" s="124">
        <f t="shared" si="0"/>
        <v>0</v>
      </c>
      <c r="G9" s="123">
        <v>125</v>
      </c>
      <c r="H9" s="125">
        <f t="shared" si="1"/>
        <v>3241.25</v>
      </c>
      <c r="I9" s="123">
        <f t="shared" si="2"/>
        <v>3241.25</v>
      </c>
      <c r="J9" s="10"/>
    </row>
    <row r="10" spans="1:10" ht="21">
      <c r="A10" s="42">
        <v>4</v>
      </c>
      <c r="B10" s="11" t="s">
        <v>136</v>
      </c>
      <c r="C10" s="123">
        <v>1.36</v>
      </c>
      <c r="D10" s="109" t="s">
        <v>139</v>
      </c>
      <c r="E10" s="123">
        <f>280+54</f>
        <v>334</v>
      </c>
      <c r="F10" s="124">
        <f t="shared" si="0"/>
        <v>454.24</v>
      </c>
      <c r="G10" s="123">
        <v>91</v>
      </c>
      <c r="H10" s="125">
        <f t="shared" si="1"/>
        <v>123.76</v>
      </c>
      <c r="I10" s="123">
        <f t="shared" si="2"/>
        <v>578</v>
      </c>
      <c r="J10" s="10"/>
    </row>
    <row r="11" spans="1:10" ht="21">
      <c r="A11" s="43">
        <v>5</v>
      </c>
      <c r="B11" s="11" t="s">
        <v>140</v>
      </c>
      <c r="C11" s="123">
        <v>0.9</v>
      </c>
      <c r="D11" s="109" t="s">
        <v>139</v>
      </c>
      <c r="E11" s="123">
        <v>1738.32</v>
      </c>
      <c r="F11" s="124">
        <f t="shared" si="0"/>
        <v>1564.488</v>
      </c>
      <c r="G11" s="123">
        <v>398</v>
      </c>
      <c r="H11" s="125">
        <f t="shared" si="1"/>
        <v>358.2</v>
      </c>
      <c r="I11" s="123">
        <f t="shared" si="2"/>
        <v>1922.688</v>
      </c>
      <c r="J11" s="10"/>
    </row>
    <row r="12" spans="1:10" ht="21">
      <c r="A12" s="43">
        <v>6</v>
      </c>
      <c r="B12" s="11" t="s">
        <v>141</v>
      </c>
      <c r="C12" s="123">
        <f>Sheet2!C43</f>
        <v>26.599999999999998</v>
      </c>
      <c r="D12" s="109" t="s">
        <v>139</v>
      </c>
      <c r="E12" s="123">
        <v>1850.47</v>
      </c>
      <c r="F12" s="124">
        <f t="shared" si="0"/>
        <v>49222.502</v>
      </c>
      <c r="G12" s="123">
        <v>391</v>
      </c>
      <c r="H12" s="125">
        <f t="shared" si="1"/>
        <v>10400.599999999999</v>
      </c>
      <c r="I12" s="123">
        <f t="shared" si="2"/>
        <v>59623.102</v>
      </c>
      <c r="J12" s="10"/>
    </row>
    <row r="13" spans="1:10" ht="21">
      <c r="A13" s="43">
        <v>7</v>
      </c>
      <c r="B13" s="11" t="s">
        <v>142</v>
      </c>
      <c r="C13" s="123">
        <f>Sheet2!F48</f>
        <v>3019.9700000000003</v>
      </c>
      <c r="D13" s="109" t="s">
        <v>148</v>
      </c>
      <c r="E13" s="123"/>
      <c r="F13" s="124">
        <f t="shared" si="0"/>
        <v>0</v>
      </c>
      <c r="G13" s="123"/>
      <c r="H13" s="125">
        <f t="shared" si="1"/>
        <v>0</v>
      </c>
      <c r="I13" s="123">
        <f t="shared" si="2"/>
        <v>0</v>
      </c>
      <c r="J13" s="10"/>
    </row>
    <row r="14" spans="1:10" ht="21">
      <c r="A14" s="43"/>
      <c r="B14" s="11" t="s">
        <v>143</v>
      </c>
      <c r="C14" s="123">
        <f>Sheet2!H43</f>
        <v>10.5</v>
      </c>
      <c r="D14" s="109" t="s">
        <v>138</v>
      </c>
      <c r="E14" s="123">
        <v>32</v>
      </c>
      <c r="F14" s="124">
        <f t="shared" si="0"/>
        <v>336</v>
      </c>
      <c r="G14" s="123">
        <v>5</v>
      </c>
      <c r="H14" s="125">
        <f t="shared" si="1"/>
        <v>52.5</v>
      </c>
      <c r="I14" s="123">
        <f t="shared" si="2"/>
        <v>388.5</v>
      </c>
      <c r="J14" s="10"/>
    </row>
    <row r="15" spans="1:10" ht="21">
      <c r="A15" s="43"/>
      <c r="B15" s="11" t="s">
        <v>144</v>
      </c>
      <c r="C15" s="123">
        <f>Sheet2!F47</f>
        <v>315.44</v>
      </c>
      <c r="D15" s="109" t="s">
        <v>148</v>
      </c>
      <c r="E15" s="123">
        <v>17.94</v>
      </c>
      <c r="F15" s="124">
        <f t="shared" si="0"/>
        <v>5658.993600000001</v>
      </c>
      <c r="G15" s="123">
        <v>4.1</v>
      </c>
      <c r="H15" s="125">
        <f t="shared" si="1"/>
        <v>1293.3039999999999</v>
      </c>
      <c r="I15" s="123">
        <f t="shared" si="2"/>
        <v>6952.297600000001</v>
      </c>
      <c r="J15" s="10"/>
    </row>
    <row r="16" spans="1:10" ht="21">
      <c r="A16" s="43"/>
      <c r="B16" s="11" t="s">
        <v>145</v>
      </c>
      <c r="C16" s="123">
        <f>Sheet2!G47</f>
        <v>133.41</v>
      </c>
      <c r="D16" s="109" t="s">
        <v>148</v>
      </c>
      <c r="E16" s="123">
        <v>16.93</v>
      </c>
      <c r="F16" s="124">
        <f t="shared" si="0"/>
        <v>2258.6313</v>
      </c>
      <c r="G16" s="123">
        <v>4.1</v>
      </c>
      <c r="H16" s="125">
        <f t="shared" si="1"/>
        <v>546.981</v>
      </c>
      <c r="I16" s="123">
        <f t="shared" si="2"/>
        <v>2805.6123</v>
      </c>
      <c r="J16" s="10"/>
    </row>
    <row r="17" spans="1:10" ht="21">
      <c r="A17" s="43"/>
      <c r="B17" s="11" t="s">
        <v>146</v>
      </c>
      <c r="C17" s="123">
        <f>Sheet2!I47</f>
        <v>2008.86</v>
      </c>
      <c r="D17" s="109" t="s">
        <v>148</v>
      </c>
      <c r="E17" s="123">
        <v>15.62</v>
      </c>
      <c r="F17" s="124">
        <f t="shared" si="0"/>
        <v>31378.3932</v>
      </c>
      <c r="G17" s="123">
        <v>3.3</v>
      </c>
      <c r="H17" s="125">
        <f t="shared" si="1"/>
        <v>6629.237999999999</v>
      </c>
      <c r="I17" s="123">
        <f t="shared" si="2"/>
        <v>38007.631199999996</v>
      </c>
      <c r="J17" s="10"/>
    </row>
    <row r="18" spans="1:10" ht="21">
      <c r="A18" s="43"/>
      <c r="B18" s="11" t="s">
        <v>147</v>
      </c>
      <c r="C18" s="123">
        <f>Sheet2!J47</f>
        <v>562.26</v>
      </c>
      <c r="D18" s="109" t="s">
        <v>148</v>
      </c>
      <c r="E18" s="123">
        <v>17.17</v>
      </c>
      <c r="F18" s="124">
        <f t="shared" si="0"/>
        <v>9654.004200000001</v>
      </c>
      <c r="G18" s="123">
        <v>3.3</v>
      </c>
      <c r="H18" s="125">
        <f t="shared" si="1"/>
        <v>1855.4579999999999</v>
      </c>
      <c r="I18" s="123">
        <f t="shared" si="2"/>
        <v>11509.462200000002</v>
      </c>
      <c r="J18" s="10"/>
    </row>
    <row r="19" spans="1:10" ht="21">
      <c r="A19" s="43"/>
      <c r="B19" s="11" t="s">
        <v>156</v>
      </c>
      <c r="C19" s="123">
        <f>Sheet2!F49</f>
        <v>91</v>
      </c>
      <c r="D19" s="109" t="s">
        <v>148</v>
      </c>
      <c r="E19" s="123">
        <v>33.65</v>
      </c>
      <c r="F19" s="124">
        <f t="shared" si="0"/>
        <v>3062.15</v>
      </c>
      <c r="G19" s="123"/>
      <c r="H19" s="125">
        <f t="shared" si="1"/>
        <v>0</v>
      </c>
      <c r="I19" s="123">
        <f t="shared" si="2"/>
        <v>3062.15</v>
      </c>
      <c r="J19" s="10"/>
    </row>
    <row r="20" spans="1:10" ht="21">
      <c r="A20" s="43">
        <v>8</v>
      </c>
      <c r="B20" s="11" t="s">
        <v>149</v>
      </c>
      <c r="C20" s="123">
        <f>Sheet2!D43</f>
        <v>209</v>
      </c>
      <c r="D20" s="109" t="s">
        <v>138</v>
      </c>
      <c r="E20" s="123"/>
      <c r="F20" s="124">
        <f t="shared" si="0"/>
        <v>0</v>
      </c>
      <c r="G20" s="123">
        <v>133</v>
      </c>
      <c r="H20" s="125">
        <f t="shared" si="1"/>
        <v>27797</v>
      </c>
      <c r="I20" s="123">
        <f t="shared" si="2"/>
        <v>27797</v>
      </c>
      <c r="J20" s="10"/>
    </row>
    <row r="21" spans="1:10" ht="21">
      <c r="A21" s="10"/>
      <c r="B21" s="11" t="s">
        <v>150</v>
      </c>
      <c r="C21" s="123">
        <f>Sheet2!D51</f>
        <v>146</v>
      </c>
      <c r="D21" s="109" t="s">
        <v>151</v>
      </c>
      <c r="E21" s="123">
        <v>400</v>
      </c>
      <c r="F21" s="124">
        <f t="shared" si="0"/>
        <v>58400</v>
      </c>
      <c r="G21" s="123"/>
      <c r="H21" s="125">
        <f t="shared" si="1"/>
        <v>0</v>
      </c>
      <c r="I21" s="123">
        <f t="shared" si="2"/>
        <v>58400</v>
      </c>
      <c r="J21" s="10"/>
    </row>
    <row r="22" spans="1:10" ht="21">
      <c r="A22" s="10"/>
      <c r="B22" s="11" t="s">
        <v>152</v>
      </c>
      <c r="C22" s="123">
        <f>Sheet2!D53</f>
        <v>44</v>
      </c>
      <c r="D22" s="109" t="s">
        <v>151</v>
      </c>
      <c r="E22" s="123">
        <v>400</v>
      </c>
      <c r="F22" s="124">
        <f t="shared" si="0"/>
        <v>17600</v>
      </c>
      <c r="G22" s="123"/>
      <c r="H22" s="125">
        <f t="shared" si="1"/>
        <v>0</v>
      </c>
      <c r="I22" s="123">
        <f t="shared" si="2"/>
        <v>17600</v>
      </c>
      <c r="J22" s="10"/>
    </row>
    <row r="23" spans="1:10" ht="21">
      <c r="A23" s="10"/>
      <c r="B23" s="11" t="s">
        <v>153</v>
      </c>
      <c r="C23" s="123">
        <f>Sheet2!E54</f>
        <v>41</v>
      </c>
      <c r="D23" s="109" t="s">
        <v>154</v>
      </c>
      <c r="E23" s="123">
        <v>28</v>
      </c>
      <c r="F23" s="124">
        <f t="shared" si="0"/>
        <v>1148</v>
      </c>
      <c r="G23" s="123"/>
      <c r="H23" s="125">
        <f t="shared" si="1"/>
        <v>0</v>
      </c>
      <c r="I23" s="123">
        <f t="shared" si="2"/>
        <v>1148</v>
      </c>
      <c r="J23" s="10"/>
    </row>
    <row r="24" spans="1:10" ht="21">
      <c r="A24" s="10"/>
      <c r="B24" s="11" t="s">
        <v>155</v>
      </c>
      <c r="C24" s="123">
        <f>Sheet2!D55</f>
        <v>63</v>
      </c>
      <c r="D24" s="109" t="s">
        <v>148</v>
      </c>
      <c r="E24" s="123">
        <v>39.25</v>
      </c>
      <c r="F24" s="124">
        <f t="shared" si="0"/>
        <v>2472.75</v>
      </c>
      <c r="G24" s="123"/>
      <c r="H24" s="125">
        <f t="shared" si="1"/>
        <v>0</v>
      </c>
      <c r="I24" s="123">
        <f t="shared" si="2"/>
        <v>2472.75</v>
      </c>
      <c r="J24" s="10"/>
    </row>
    <row r="25" spans="1:10" ht="21">
      <c r="A25" s="43">
        <v>9</v>
      </c>
      <c r="B25" s="11" t="s">
        <v>158</v>
      </c>
      <c r="C25" s="123"/>
      <c r="D25" s="119"/>
      <c r="E25" s="123"/>
      <c r="F25" s="124">
        <f>+E25*C25</f>
        <v>0</v>
      </c>
      <c r="G25" s="123"/>
      <c r="H25" s="125">
        <f>+G25*C25</f>
        <v>0</v>
      </c>
      <c r="I25" s="123">
        <f>+H25+F25</f>
        <v>0</v>
      </c>
      <c r="J25" s="10"/>
    </row>
    <row r="26" spans="1:10" ht="21">
      <c r="A26" s="10"/>
      <c r="B26" s="11" t="s">
        <v>137</v>
      </c>
      <c r="C26" s="123">
        <f>C33/2</f>
        <v>50</v>
      </c>
      <c r="D26" s="119" t="s">
        <v>139</v>
      </c>
      <c r="E26" s="123">
        <f>280+54</f>
        <v>334</v>
      </c>
      <c r="F26" s="124">
        <f>+E26*C26</f>
        <v>16700</v>
      </c>
      <c r="G26" s="123">
        <v>91</v>
      </c>
      <c r="H26" s="125">
        <f>+G26*C26</f>
        <v>4550</v>
      </c>
      <c r="I26" s="123">
        <f>+H26+F26</f>
        <v>21250</v>
      </c>
      <c r="J26" s="10"/>
    </row>
    <row r="27" spans="1:10" ht="21">
      <c r="A27" s="160" t="s">
        <v>215</v>
      </c>
      <c r="B27" s="160"/>
      <c r="C27" s="160"/>
      <c r="D27" s="160"/>
      <c r="E27" s="160"/>
      <c r="F27" s="160"/>
      <c r="G27" s="160"/>
      <c r="H27" s="160"/>
      <c r="I27" s="160"/>
      <c r="J27" s="160"/>
    </row>
    <row r="28" spans="1:10" ht="21">
      <c r="A28" s="164" t="s">
        <v>196</v>
      </c>
      <c r="B28" s="164"/>
      <c r="C28" s="164"/>
      <c r="D28" s="164"/>
      <c r="E28" s="164"/>
      <c r="F28" s="164"/>
      <c r="G28" s="164"/>
      <c r="H28" s="164"/>
      <c r="I28" s="164"/>
      <c r="J28" s="164"/>
    </row>
    <row r="29" spans="1:10" ht="21">
      <c r="A29" s="158" t="s">
        <v>197</v>
      </c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ht="21.75" thickBot="1">
      <c r="A30" s="158" t="s">
        <v>198</v>
      </c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ht="21.75" thickTop="1">
      <c r="A31" s="165" t="s">
        <v>18</v>
      </c>
      <c r="B31" s="171" t="s">
        <v>7</v>
      </c>
      <c r="C31" s="165" t="s">
        <v>8</v>
      </c>
      <c r="D31" s="165" t="s">
        <v>9</v>
      </c>
      <c r="E31" s="173" t="s">
        <v>33</v>
      </c>
      <c r="F31" s="174"/>
      <c r="G31" s="176" t="s">
        <v>35</v>
      </c>
      <c r="H31" s="174"/>
      <c r="I31" s="19" t="s">
        <v>37</v>
      </c>
      <c r="J31" s="165" t="s">
        <v>12</v>
      </c>
    </row>
    <row r="32" spans="1:10" ht="21.75" thickBot="1">
      <c r="A32" s="166"/>
      <c r="B32" s="172"/>
      <c r="C32" s="166"/>
      <c r="D32" s="166"/>
      <c r="E32" s="20" t="s">
        <v>10</v>
      </c>
      <c r="F32" s="21" t="s">
        <v>34</v>
      </c>
      <c r="G32" s="20" t="s">
        <v>10</v>
      </c>
      <c r="H32" s="22" t="s">
        <v>34</v>
      </c>
      <c r="I32" s="23" t="s">
        <v>36</v>
      </c>
      <c r="J32" s="166"/>
    </row>
    <row r="33" spans="1:10" ht="21.75" thickTop="1">
      <c r="A33" s="10"/>
      <c r="B33" s="11" t="s">
        <v>157</v>
      </c>
      <c r="C33" s="123">
        <f>Sheet2!C56</f>
        <v>100</v>
      </c>
      <c r="D33" s="109" t="s">
        <v>139</v>
      </c>
      <c r="E33" s="123">
        <v>1850.47</v>
      </c>
      <c r="F33" s="124">
        <f t="shared" si="0"/>
        <v>185047</v>
      </c>
      <c r="G33" s="123">
        <v>391</v>
      </c>
      <c r="H33" s="125">
        <f t="shared" si="1"/>
        <v>39100</v>
      </c>
      <c r="I33" s="123">
        <f t="shared" si="2"/>
        <v>224147</v>
      </c>
      <c r="J33" s="10"/>
    </row>
    <row r="34" spans="1:10" ht="21">
      <c r="A34" s="10"/>
      <c r="B34" s="11" t="s">
        <v>143</v>
      </c>
      <c r="C34" s="123">
        <v>1</v>
      </c>
      <c r="D34" s="109" t="s">
        <v>138</v>
      </c>
      <c r="E34" s="123">
        <v>32</v>
      </c>
      <c r="F34" s="124">
        <f>+E34*C34</f>
        <v>32</v>
      </c>
      <c r="G34" s="123">
        <v>5</v>
      </c>
      <c r="H34" s="125">
        <f t="shared" si="1"/>
        <v>5</v>
      </c>
      <c r="I34" s="123">
        <f t="shared" si="2"/>
        <v>37</v>
      </c>
      <c r="J34" s="10"/>
    </row>
    <row r="35" spans="1:10" ht="21">
      <c r="A35" s="10"/>
      <c r="B35" s="11" t="s">
        <v>210</v>
      </c>
      <c r="C35" s="123">
        <v>46</v>
      </c>
      <c r="D35" s="118" t="s">
        <v>167</v>
      </c>
      <c r="E35" s="123">
        <v>300</v>
      </c>
      <c r="F35" s="124">
        <f>+E35*C35</f>
        <v>13800</v>
      </c>
      <c r="G35" s="123"/>
      <c r="H35" s="125">
        <f>+G35*C35</f>
        <v>0</v>
      </c>
      <c r="I35" s="123">
        <f>+H35+F35</f>
        <v>13800</v>
      </c>
      <c r="J35" s="10"/>
    </row>
    <row r="36" spans="1:10" ht="21">
      <c r="A36" s="43">
        <v>10</v>
      </c>
      <c r="B36" s="11" t="s">
        <v>159</v>
      </c>
      <c r="C36" s="123">
        <v>925</v>
      </c>
      <c r="D36" s="109" t="s">
        <v>164</v>
      </c>
      <c r="E36" s="123">
        <v>12.93</v>
      </c>
      <c r="F36" s="124">
        <f t="shared" si="0"/>
        <v>11960.25</v>
      </c>
      <c r="G36" s="123"/>
      <c r="H36" s="125">
        <f t="shared" si="1"/>
        <v>0</v>
      </c>
      <c r="I36" s="123">
        <f t="shared" si="2"/>
        <v>11960.25</v>
      </c>
      <c r="J36" s="10"/>
    </row>
    <row r="37" spans="1:10" ht="21">
      <c r="A37" s="43"/>
      <c r="B37" s="11" t="s">
        <v>165</v>
      </c>
      <c r="C37" s="123">
        <v>80.46</v>
      </c>
      <c r="D37" s="109" t="s">
        <v>138</v>
      </c>
      <c r="E37" s="123"/>
      <c r="F37" s="124">
        <f t="shared" si="0"/>
        <v>0</v>
      </c>
      <c r="G37" s="123">
        <v>74</v>
      </c>
      <c r="H37" s="125">
        <f t="shared" si="1"/>
        <v>5954.04</v>
      </c>
      <c r="I37" s="123">
        <f t="shared" si="2"/>
        <v>5954.04</v>
      </c>
      <c r="J37" s="10"/>
    </row>
    <row r="38" spans="1:10" ht="21">
      <c r="A38" s="10"/>
      <c r="B38" s="11" t="s">
        <v>160</v>
      </c>
      <c r="C38" s="123">
        <v>15</v>
      </c>
      <c r="D38" s="109" t="s">
        <v>161</v>
      </c>
      <c r="E38" s="123">
        <v>480.84</v>
      </c>
      <c r="F38" s="124">
        <f t="shared" si="0"/>
        <v>7212.599999999999</v>
      </c>
      <c r="G38" s="123">
        <v>244</v>
      </c>
      <c r="H38" s="125">
        <f t="shared" si="1"/>
        <v>3660</v>
      </c>
      <c r="I38" s="123">
        <f t="shared" si="2"/>
        <v>10872.599999999999</v>
      </c>
      <c r="J38" s="10"/>
    </row>
    <row r="39" spans="1:10" ht="21">
      <c r="A39" s="10"/>
      <c r="B39" s="11" t="s">
        <v>163</v>
      </c>
      <c r="C39" s="123">
        <v>44</v>
      </c>
      <c r="D39" s="109" t="s">
        <v>161</v>
      </c>
      <c r="E39" s="123">
        <v>108.88</v>
      </c>
      <c r="F39" s="124">
        <f t="shared" si="0"/>
        <v>4790.719999999999</v>
      </c>
      <c r="G39" s="123">
        <v>44</v>
      </c>
      <c r="H39" s="125">
        <f t="shared" si="1"/>
        <v>1936</v>
      </c>
      <c r="I39" s="123">
        <f t="shared" si="2"/>
        <v>6726.719999999999</v>
      </c>
      <c r="J39" s="10"/>
    </row>
    <row r="40" spans="1:10" ht="21">
      <c r="A40" s="10"/>
      <c r="B40" s="11" t="s">
        <v>175</v>
      </c>
      <c r="C40" s="123">
        <v>68.88</v>
      </c>
      <c r="D40" s="109" t="s">
        <v>138</v>
      </c>
      <c r="E40" s="123">
        <v>58</v>
      </c>
      <c r="F40" s="124">
        <f t="shared" si="0"/>
        <v>3995.04</v>
      </c>
      <c r="G40" s="123">
        <v>35</v>
      </c>
      <c r="H40" s="125">
        <f t="shared" si="1"/>
        <v>2410.7999999999997</v>
      </c>
      <c r="I40" s="123">
        <f t="shared" si="2"/>
        <v>6405.84</v>
      </c>
      <c r="J40" s="10"/>
    </row>
    <row r="41" spans="1:10" ht="21">
      <c r="A41" s="10"/>
      <c r="B41" s="11" t="s">
        <v>176</v>
      </c>
      <c r="C41" s="123">
        <v>68.88</v>
      </c>
      <c r="D41" s="109" t="s">
        <v>138</v>
      </c>
      <c r="E41" s="123">
        <v>58</v>
      </c>
      <c r="F41" s="124">
        <f t="shared" si="0"/>
        <v>3995.04</v>
      </c>
      <c r="G41" s="123">
        <v>35</v>
      </c>
      <c r="H41" s="125">
        <f t="shared" si="1"/>
        <v>2410.7999999999997</v>
      </c>
      <c r="I41" s="123">
        <f t="shared" si="2"/>
        <v>6405.84</v>
      </c>
      <c r="J41" s="10"/>
    </row>
    <row r="42" spans="1:10" ht="21">
      <c r="A42" s="10"/>
      <c r="B42" s="11" t="s">
        <v>166</v>
      </c>
      <c r="C42" s="123">
        <v>18</v>
      </c>
      <c r="D42" s="109" t="s">
        <v>167</v>
      </c>
      <c r="E42" s="123">
        <v>145</v>
      </c>
      <c r="F42" s="124">
        <f>+E42*C42</f>
        <v>2610</v>
      </c>
      <c r="G42" s="123">
        <v>94</v>
      </c>
      <c r="H42" s="125">
        <f>+G42*C42</f>
        <v>1692</v>
      </c>
      <c r="I42" s="123">
        <f>+H42+F42</f>
        <v>4302</v>
      </c>
      <c r="J42" s="10"/>
    </row>
    <row r="43" spans="1:10" ht="21">
      <c r="A43" s="10"/>
      <c r="B43" s="11" t="s">
        <v>168</v>
      </c>
      <c r="C43" s="123">
        <v>18</v>
      </c>
      <c r="D43" s="109" t="s">
        <v>167</v>
      </c>
      <c r="E43" s="123">
        <v>216</v>
      </c>
      <c r="F43" s="124">
        <f>+E43*C43</f>
        <v>3888</v>
      </c>
      <c r="G43" s="123">
        <v>94</v>
      </c>
      <c r="H43" s="125">
        <f>+G43*C43</f>
        <v>1692</v>
      </c>
      <c r="I43" s="123">
        <f>+H43+F43</f>
        <v>5580</v>
      </c>
      <c r="J43" s="10"/>
    </row>
    <row r="44" spans="1:10" ht="21">
      <c r="A44" s="10"/>
      <c r="B44" s="11" t="s">
        <v>169</v>
      </c>
      <c r="C44" s="123">
        <v>17.88</v>
      </c>
      <c r="D44" s="109" t="s">
        <v>167</v>
      </c>
      <c r="E44" s="123">
        <v>3000</v>
      </c>
      <c r="F44" s="124">
        <f t="shared" si="0"/>
        <v>53640</v>
      </c>
      <c r="G44" s="123">
        <v>1200</v>
      </c>
      <c r="H44" s="125">
        <f t="shared" si="1"/>
        <v>21456</v>
      </c>
      <c r="I44" s="123">
        <f t="shared" si="2"/>
        <v>75096</v>
      </c>
      <c r="J44" s="10"/>
    </row>
    <row r="45" spans="1:10" ht="21">
      <c r="A45" s="10"/>
      <c r="B45" s="11" t="s">
        <v>170</v>
      </c>
      <c r="C45" s="123">
        <v>4</v>
      </c>
      <c r="D45" s="109" t="s">
        <v>171</v>
      </c>
      <c r="E45" s="123">
        <v>2500</v>
      </c>
      <c r="F45" s="124">
        <f t="shared" si="0"/>
        <v>10000</v>
      </c>
      <c r="G45" s="123">
        <v>1000</v>
      </c>
      <c r="H45" s="125">
        <f t="shared" si="1"/>
        <v>4000</v>
      </c>
      <c r="I45" s="123">
        <f t="shared" si="2"/>
        <v>14000</v>
      </c>
      <c r="J45" s="10"/>
    </row>
    <row r="46" spans="1:10" ht="21">
      <c r="A46" s="10"/>
      <c r="B46" s="11" t="s">
        <v>207</v>
      </c>
      <c r="C46" s="123">
        <v>9</v>
      </c>
      <c r="D46" s="109" t="s">
        <v>167</v>
      </c>
      <c r="E46" s="123">
        <v>910</v>
      </c>
      <c r="F46" s="124">
        <f t="shared" si="0"/>
        <v>8190</v>
      </c>
      <c r="G46" s="123">
        <v>74</v>
      </c>
      <c r="H46" s="125">
        <f t="shared" si="1"/>
        <v>666</v>
      </c>
      <c r="I46" s="123">
        <f t="shared" si="2"/>
        <v>8856</v>
      </c>
      <c r="J46" s="10"/>
    </row>
    <row r="47" spans="1:10" ht="21">
      <c r="A47" s="10"/>
      <c r="B47" s="11" t="s">
        <v>173</v>
      </c>
      <c r="C47" s="123">
        <v>2</v>
      </c>
      <c r="D47" s="109" t="s">
        <v>171</v>
      </c>
      <c r="E47" s="123">
        <v>5000</v>
      </c>
      <c r="F47" s="124">
        <f t="shared" si="0"/>
        <v>10000</v>
      </c>
      <c r="G47" s="123">
        <v>500</v>
      </c>
      <c r="H47" s="125">
        <f t="shared" si="1"/>
        <v>1000</v>
      </c>
      <c r="I47" s="123">
        <f t="shared" si="2"/>
        <v>11000</v>
      </c>
      <c r="J47" s="10"/>
    </row>
    <row r="48" spans="1:10" ht="21">
      <c r="A48" s="10"/>
      <c r="B48" s="11" t="s">
        <v>174</v>
      </c>
      <c r="C48" s="123">
        <v>4</v>
      </c>
      <c r="D48" s="109" t="s">
        <v>171</v>
      </c>
      <c r="E48" s="123">
        <v>4000</v>
      </c>
      <c r="F48" s="124">
        <f t="shared" si="0"/>
        <v>16000</v>
      </c>
      <c r="G48" s="123">
        <v>500</v>
      </c>
      <c r="H48" s="125">
        <f t="shared" si="1"/>
        <v>2000</v>
      </c>
      <c r="I48" s="123">
        <f t="shared" si="2"/>
        <v>18000</v>
      </c>
      <c r="J48" s="10"/>
    </row>
    <row r="49" spans="1:10" ht="21">
      <c r="A49" s="10"/>
      <c r="B49" s="11" t="s">
        <v>206</v>
      </c>
      <c r="C49" s="123">
        <f>C38*23.5</f>
        <v>352.5</v>
      </c>
      <c r="D49" s="118" t="s">
        <v>148</v>
      </c>
      <c r="E49" s="123"/>
      <c r="F49" s="124">
        <f>+E49*C49</f>
        <v>0</v>
      </c>
      <c r="G49" s="123">
        <v>10</v>
      </c>
      <c r="H49" s="125">
        <f>+G49*C49</f>
        <v>3525</v>
      </c>
      <c r="I49" s="123">
        <f>+H49+F49</f>
        <v>3525</v>
      </c>
      <c r="J49" s="10"/>
    </row>
    <row r="50" spans="1:10" ht="21">
      <c r="A50" s="43">
        <v>11</v>
      </c>
      <c r="B50" s="11" t="s">
        <v>177</v>
      </c>
      <c r="C50" s="123">
        <v>104.93000000000002</v>
      </c>
      <c r="D50" s="119" t="s">
        <v>138</v>
      </c>
      <c r="E50" s="123">
        <v>285</v>
      </c>
      <c r="F50" s="124">
        <f>+E50*C50</f>
        <v>29905.050000000007</v>
      </c>
      <c r="G50" s="123">
        <v>89</v>
      </c>
      <c r="H50" s="125">
        <f>+G50*C50</f>
        <v>9338.770000000002</v>
      </c>
      <c r="I50" s="123">
        <f>+H50+F50</f>
        <v>39243.82000000001</v>
      </c>
      <c r="J50" s="10"/>
    </row>
    <row r="51" spans="1:10" ht="21">
      <c r="A51" s="43">
        <v>12</v>
      </c>
      <c r="B51" s="11" t="s">
        <v>182</v>
      </c>
      <c r="C51" s="123">
        <v>25.56</v>
      </c>
      <c r="D51" s="119" t="s">
        <v>138</v>
      </c>
      <c r="E51" s="123">
        <v>3660</v>
      </c>
      <c r="F51" s="124">
        <f>+E51*C51</f>
        <v>93549.59999999999</v>
      </c>
      <c r="G51" s="123">
        <v>153</v>
      </c>
      <c r="H51" s="125">
        <f>+G51*C51</f>
        <v>3910.68</v>
      </c>
      <c r="I51" s="123">
        <f>+H51+F51</f>
        <v>97460.27999999998</v>
      </c>
      <c r="J51" s="10"/>
    </row>
    <row r="52" spans="1:10" ht="21">
      <c r="A52" s="43">
        <v>13</v>
      </c>
      <c r="B52" s="11" t="s">
        <v>183</v>
      </c>
      <c r="C52" s="123">
        <v>23.1</v>
      </c>
      <c r="D52" s="109" t="s">
        <v>138</v>
      </c>
      <c r="E52" s="123">
        <v>584</v>
      </c>
      <c r="F52" s="124">
        <f>+E52*C52</f>
        <v>13490.400000000001</v>
      </c>
      <c r="G52" s="123">
        <v>167</v>
      </c>
      <c r="H52" s="125">
        <f>+G52*C52</f>
        <v>3857.7000000000003</v>
      </c>
      <c r="I52" s="123">
        <f>+H52+F52</f>
        <v>17348.100000000002</v>
      </c>
      <c r="J52" s="10"/>
    </row>
    <row r="53" spans="1:10" ht="21">
      <c r="A53" s="160" t="s">
        <v>215</v>
      </c>
      <c r="B53" s="160"/>
      <c r="C53" s="160"/>
      <c r="D53" s="160"/>
      <c r="E53" s="160"/>
      <c r="F53" s="160"/>
      <c r="G53" s="160"/>
      <c r="H53" s="160"/>
      <c r="I53" s="160"/>
      <c r="J53" s="160"/>
    </row>
    <row r="54" spans="1:10" ht="21">
      <c r="A54" s="164" t="s">
        <v>196</v>
      </c>
      <c r="B54" s="164"/>
      <c r="C54" s="164"/>
      <c r="D54" s="164"/>
      <c r="E54" s="164"/>
      <c r="F54" s="164"/>
      <c r="G54" s="164"/>
      <c r="H54" s="164"/>
      <c r="I54" s="164"/>
      <c r="J54" s="164"/>
    </row>
    <row r="55" spans="1:10" ht="21">
      <c r="A55" s="158" t="s">
        <v>197</v>
      </c>
      <c r="B55" s="158"/>
      <c r="C55" s="158"/>
      <c r="D55" s="158"/>
      <c r="E55" s="158"/>
      <c r="F55" s="158"/>
      <c r="G55" s="158"/>
      <c r="H55" s="158"/>
      <c r="I55" s="158"/>
      <c r="J55" s="158"/>
    </row>
    <row r="56" spans="1:10" ht="21.75" thickBot="1">
      <c r="A56" s="158" t="s">
        <v>198</v>
      </c>
      <c r="B56" s="158"/>
      <c r="C56" s="158"/>
      <c r="D56" s="158"/>
      <c r="E56" s="158"/>
      <c r="F56" s="158"/>
      <c r="G56" s="158"/>
      <c r="H56" s="158"/>
      <c r="I56" s="158"/>
      <c r="J56" s="158"/>
    </row>
    <row r="57" spans="1:10" ht="21.75" thickTop="1">
      <c r="A57" s="165" t="s">
        <v>18</v>
      </c>
      <c r="B57" s="171" t="s">
        <v>7</v>
      </c>
      <c r="C57" s="165" t="s">
        <v>8</v>
      </c>
      <c r="D57" s="165" t="s">
        <v>9</v>
      </c>
      <c r="E57" s="173" t="s">
        <v>33</v>
      </c>
      <c r="F57" s="174"/>
      <c r="G57" s="176" t="s">
        <v>35</v>
      </c>
      <c r="H57" s="174"/>
      <c r="I57" s="19" t="s">
        <v>37</v>
      </c>
      <c r="J57" s="165" t="s">
        <v>12</v>
      </c>
    </row>
    <row r="58" spans="1:10" ht="21.75" thickBot="1">
      <c r="A58" s="166"/>
      <c r="B58" s="172"/>
      <c r="C58" s="166"/>
      <c r="D58" s="166"/>
      <c r="E58" s="20" t="s">
        <v>10</v>
      </c>
      <c r="F58" s="21" t="s">
        <v>34</v>
      </c>
      <c r="G58" s="20" t="s">
        <v>10</v>
      </c>
      <c r="H58" s="22" t="s">
        <v>34</v>
      </c>
      <c r="I58" s="23" t="s">
        <v>36</v>
      </c>
      <c r="J58" s="166"/>
    </row>
    <row r="59" spans="1:10" ht="21.75" thickTop="1">
      <c r="A59" s="43">
        <v>14</v>
      </c>
      <c r="B59" s="11" t="s">
        <v>185</v>
      </c>
      <c r="C59" s="123">
        <v>9.8</v>
      </c>
      <c r="D59" s="109" t="s">
        <v>138</v>
      </c>
      <c r="E59" s="123">
        <v>2500</v>
      </c>
      <c r="F59" s="124">
        <f t="shared" si="0"/>
        <v>24500</v>
      </c>
      <c r="G59" s="123">
        <v>1000</v>
      </c>
      <c r="H59" s="125">
        <f t="shared" si="1"/>
        <v>9800</v>
      </c>
      <c r="I59" s="123">
        <f t="shared" si="2"/>
        <v>34300</v>
      </c>
      <c r="J59" s="10"/>
    </row>
    <row r="60" spans="1:10" ht="21">
      <c r="A60" s="43">
        <v>15</v>
      </c>
      <c r="B60" s="11" t="s">
        <v>184</v>
      </c>
      <c r="C60" s="123">
        <v>14.4</v>
      </c>
      <c r="D60" s="109" t="s">
        <v>138</v>
      </c>
      <c r="E60" s="123">
        <v>1500</v>
      </c>
      <c r="F60" s="124">
        <f t="shared" si="0"/>
        <v>21600</v>
      </c>
      <c r="G60" s="123">
        <v>1000</v>
      </c>
      <c r="H60" s="125">
        <f t="shared" si="1"/>
        <v>14400</v>
      </c>
      <c r="I60" s="123">
        <f t="shared" si="2"/>
        <v>36000</v>
      </c>
      <c r="J60" s="10"/>
    </row>
    <row r="61" spans="1:10" ht="21">
      <c r="A61" s="43">
        <v>16</v>
      </c>
      <c r="B61" s="11" t="s">
        <v>186</v>
      </c>
      <c r="C61" s="123">
        <v>3.8</v>
      </c>
      <c r="D61" s="109" t="s">
        <v>138</v>
      </c>
      <c r="E61" s="123">
        <v>1500</v>
      </c>
      <c r="F61" s="124">
        <f t="shared" si="0"/>
        <v>5700</v>
      </c>
      <c r="G61" s="123">
        <v>1000</v>
      </c>
      <c r="H61" s="125">
        <f t="shared" si="1"/>
        <v>3800</v>
      </c>
      <c r="I61" s="123">
        <f t="shared" si="2"/>
        <v>9500</v>
      </c>
      <c r="J61" s="10"/>
    </row>
    <row r="62" spans="1:10" ht="21">
      <c r="A62" s="43">
        <v>17</v>
      </c>
      <c r="B62" s="11" t="s">
        <v>216</v>
      </c>
      <c r="C62" s="123">
        <v>149.34</v>
      </c>
      <c r="D62" s="109" t="s">
        <v>138</v>
      </c>
      <c r="E62" s="123">
        <v>75</v>
      </c>
      <c r="F62" s="124">
        <f t="shared" si="0"/>
        <v>11200.5</v>
      </c>
      <c r="G62" s="123">
        <v>82</v>
      </c>
      <c r="H62" s="125">
        <f t="shared" si="1"/>
        <v>12245.880000000001</v>
      </c>
      <c r="I62" s="123">
        <f t="shared" si="2"/>
        <v>23446.38</v>
      </c>
      <c r="J62" s="10"/>
    </row>
    <row r="63" spans="1:10" ht="21">
      <c r="A63" s="43">
        <v>18</v>
      </c>
      <c r="B63" s="11" t="s">
        <v>181</v>
      </c>
      <c r="C63" s="123">
        <v>209.86</v>
      </c>
      <c r="D63" s="109" t="s">
        <v>138</v>
      </c>
      <c r="E63" s="123">
        <v>35</v>
      </c>
      <c r="F63" s="124">
        <f t="shared" si="0"/>
        <v>7345.1</v>
      </c>
      <c r="G63" s="123">
        <v>34</v>
      </c>
      <c r="H63" s="125">
        <f t="shared" si="1"/>
        <v>7135.240000000001</v>
      </c>
      <c r="I63" s="123">
        <f t="shared" si="2"/>
        <v>14480.34</v>
      </c>
      <c r="J63" s="10"/>
    </row>
    <row r="64" spans="1:10" ht="21">
      <c r="A64" s="43">
        <v>19</v>
      </c>
      <c r="B64" s="11" t="s">
        <v>208</v>
      </c>
      <c r="C64" s="123">
        <v>58.76</v>
      </c>
      <c r="D64" s="109" t="s">
        <v>138</v>
      </c>
      <c r="E64" s="123">
        <v>312</v>
      </c>
      <c r="F64" s="124">
        <f t="shared" si="0"/>
        <v>18333.12</v>
      </c>
      <c r="G64" s="123">
        <v>75</v>
      </c>
      <c r="H64" s="125">
        <f t="shared" si="1"/>
        <v>4407</v>
      </c>
      <c r="I64" s="123">
        <f t="shared" si="2"/>
        <v>22740.12</v>
      </c>
      <c r="J64" s="10"/>
    </row>
    <row r="65" spans="1:13" ht="21">
      <c r="A65" s="43">
        <v>20</v>
      </c>
      <c r="B65" s="11" t="s">
        <v>188</v>
      </c>
      <c r="C65" s="123">
        <v>41.85</v>
      </c>
      <c r="D65" s="109" t="s">
        <v>138</v>
      </c>
      <c r="E65" s="123">
        <v>350</v>
      </c>
      <c r="F65" s="124">
        <f t="shared" si="0"/>
        <v>14647.5</v>
      </c>
      <c r="G65" s="123">
        <v>153</v>
      </c>
      <c r="H65" s="125">
        <f t="shared" si="1"/>
        <v>6403.05</v>
      </c>
      <c r="I65" s="123">
        <f t="shared" si="2"/>
        <v>21050.55</v>
      </c>
      <c r="J65" s="10"/>
      <c r="M65" s="5" t="s">
        <v>38</v>
      </c>
    </row>
    <row r="66" spans="1:10" ht="21">
      <c r="A66" s="43">
        <v>21</v>
      </c>
      <c r="B66" s="11" t="s">
        <v>201</v>
      </c>
      <c r="C66" s="123"/>
      <c r="D66" s="114"/>
      <c r="E66" s="123"/>
      <c r="F66" s="124">
        <f t="shared" si="0"/>
        <v>0</v>
      </c>
      <c r="G66" s="123"/>
      <c r="H66" s="125">
        <f t="shared" si="1"/>
        <v>0</v>
      </c>
      <c r="I66" s="123">
        <f t="shared" si="2"/>
        <v>0</v>
      </c>
      <c r="J66" s="10"/>
    </row>
    <row r="67" spans="1:10" ht="21">
      <c r="A67" s="43"/>
      <c r="B67" s="11" t="s">
        <v>202</v>
      </c>
      <c r="C67" s="123">
        <v>1</v>
      </c>
      <c r="D67" s="114" t="s">
        <v>171</v>
      </c>
      <c r="E67" s="123">
        <v>19000</v>
      </c>
      <c r="F67" s="124">
        <f t="shared" si="0"/>
        <v>19000</v>
      </c>
      <c r="G67" s="123"/>
      <c r="H67" s="125">
        <f t="shared" si="1"/>
        <v>0</v>
      </c>
      <c r="I67" s="123">
        <f t="shared" si="2"/>
        <v>19000</v>
      </c>
      <c r="J67" s="10"/>
    </row>
    <row r="68" spans="1:10" ht="21">
      <c r="A68" s="43"/>
      <c r="B68" s="11" t="s">
        <v>203</v>
      </c>
      <c r="C68" s="123">
        <v>1</v>
      </c>
      <c r="D68" s="114" t="s">
        <v>171</v>
      </c>
      <c r="E68" s="123">
        <v>2481</v>
      </c>
      <c r="F68" s="124">
        <f t="shared" si="0"/>
        <v>2481</v>
      </c>
      <c r="G68" s="123">
        <v>214</v>
      </c>
      <c r="H68" s="125">
        <f t="shared" si="1"/>
        <v>214</v>
      </c>
      <c r="I68" s="123">
        <f t="shared" si="2"/>
        <v>2695</v>
      </c>
      <c r="J68" s="10"/>
    </row>
    <row r="69" spans="1:10" ht="21">
      <c r="A69" s="43"/>
      <c r="B69" s="11" t="s">
        <v>204</v>
      </c>
      <c r="C69" s="123">
        <v>2</v>
      </c>
      <c r="D69" s="114" t="s">
        <v>171</v>
      </c>
      <c r="E69" s="123">
        <v>1536</v>
      </c>
      <c r="F69" s="124">
        <f t="shared" si="0"/>
        <v>3072</v>
      </c>
      <c r="G69" s="123">
        <v>220</v>
      </c>
      <c r="H69" s="125">
        <f t="shared" si="1"/>
        <v>440</v>
      </c>
      <c r="I69" s="123">
        <f t="shared" si="2"/>
        <v>3512</v>
      </c>
      <c r="J69" s="10"/>
    </row>
    <row r="70" spans="1:10" ht="21">
      <c r="A70" s="43"/>
      <c r="B70" s="11" t="s">
        <v>205</v>
      </c>
      <c r="C70" s="123">
        <v>1</v>
      </c>
      <c r="D70" s="117" t="s">
        <v>171</v>
      </c>
      <c r="E70" s="123">
        <v>20000</v>
      </c>
      <c r="F70" s="124">
        <f t="shared" si="0"/>
        <v>20000</v>
      </c>
      <c r="G70" s="123">
        <v>1000</v>
      </c>
      <c r="H70" s="125">
        <f t="shared" si="1"/>
        <v>1000</v>
      </c>
      <c r="I70" s="123">
        <f t="shared" si="2"/>
        <v>21000</v>
      </c>
      <c r="J70" s="10"/>
    </row>
    <row r="71" spans="1:10" ht="21.75" thickBot="1">
      <c r="A71" s="60">
        <v>21</v>
      </c>
      <c r="B71" s="134" t="s">
        <v>209</v>
      </c>
      <c r="C71" s="135">
        <v>1</v>
      </c>
      <c r="D71" s="136" t="s">
        <v>171</v>
      </c>
      <c r="E71" s="120">
        <v>12000</v>
      </c>
      <c r="F71" s="121">
        <f t="shared" si="0"/>
        <v>12000</v>
      </c>
      <c r="G71" s="120">
        <v>1800</v>
      </c>
      <c r="H71" s="122">
        <f t="shared" si="1"/>
        <v>1800</v>
      </c>
      <c r="I71" s="120">
        <f t="shared" si="2"/>
        <v>13800</v>
      </c>
      <c r="J71" s="61"/>
    </row>
    <row r="72" spans="1:10" ht="21.75" thickBot="1">
      <c r="A72" s="137"/>
      <c r="B72" s="138" t="s">
        <v>119</v>
      </c>
      <c r="C72" s="137"/>
      <c r="D72" s="137"/>
      <c r="E72" s="137"/>
      <c r="F72" s="139"/>
      <c r="G72" s="137"/>
      <c r="H72" s="138"/>
      <c r="I72" s="140">
        <f>SUM(I7:I71)</f>
        <v>1088260.1957</v>
      </c>
      <c r="J72" s="137"/>
    </row>
    <row r="73" spans="1:10" ht="21">
      <c r="A73" s="130" t="s">
        <v>217</v>
      </c>
      <c r="B73" s="130"/>
      <c r="C73" s="130"/>
      <c r="D73" s="130"/>
      <c r="E73" s="130"/>
      <c r="F73" s="130" t="s">
        <v>218</v>
      </c>
      <c r="G73" s="130"/>
      <c r="H73" s="130"/>
      <c r="I73" s="8"/>
      <c r="J73" s="8"/>
    </row>
    <row r="74" spans="1:10" ht="21">
      <c r="A74" s="131" t="s">
        <v>219</v>
      </c>
      <c r="B74" s="130"/>
      <c r="C74" s="132"/>
      <c r="D74" s="130"/>
      <c r="E74" s="130"/>
      <c r="F74" s="130" t="s">
        <v>220</v>
      </c>
      <c r="G74" s="130"/>
      <c r="H74" s="130"/>
      <c r="I74" s="8"/>
      <c r="J74" s="8"/>
    </row>
    <row r="75" spans="1:10" ht="21">
      <c r="A75" s="131" t="s">
        <v>221</v>
      </c>
      <c r="B75" s="130"/>
      <c r="C75"/>
      <c r="D75" s="130"/>
      <c r="E75" s="130"/>
      <c r="F75" s="130" t="s">
        <v>222</v>
      </c>
      <c r="G75" s="130"/>
      <c r="H75" s="130"/>
      <c r="I75" s="8"/>
      <c r="J75" s="8"/>
    </row>
    <row r="76" spans="1:10" ht="21">
      <c r="A76" s="130" t="s">
        <v>223</v>
      </c>
      <c r="B76" s="130"/>
      <c r="C76" s="130"/>
      <c r="D76" s="130"/>
      <c r="E76" s="130"/>
      <c r="F76" s="130" t="s">
        <v>224</v>
      </c>
      <c r="G76" s="130"/>
      <c r="H76" s="130"/>
      <c r="I76" s="8"/>
      <c r="J76" s="8"/>
    </row>
    <row r="77" spans="1:10" ht="21">
      <c r="A77" s="130" t="s">
        <v>225</v>
      </c>
      <c r="B77" s="132"/>
      <c r="C77" s="130"/>
      <c r="D77" s="133"/>
      <c r="E77" s="130"/>
      <c r="F77" s="131" t="s">
        <v>219</v>
      </c>
      <c r="G77" s="131"/>
      <c r="H77" s="131"/>
      <c r="I77" s="8"/>
      <c r="J77" s="8"/>
    </row>
    <row r="78" spans="1:10" ht="21">
      <c r="A78" s="130" t="s">
        <v>226</v>
      </c>
      <c r="B78"/>
      <c r="C78" s="130"/>
      <c r="D78" s="133"/>
      <c r="E78" s="130"/>
      <c r="F78" s="131" t="s">
        <v>221</v>
      </c>
      <c r="G78" s="131"/>
      <c r="H78" s="131"/>
      <c r="I78" s="8"/>
      <c r="J78" s="8"/>
    </row>
    <row r="79" spans="1:10" ht="21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21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21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21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21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21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21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21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21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21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21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21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21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21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21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21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21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21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21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21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21">
      <c r="A99" s="170" t="s">
        <v>39</v>
      </c>
      <c r="B99" s="170"/>
      <c r="C99" s="170"/>
      <c r="D99" s="170"/>
      <c r="E99" s="170"/>
      <c r="F99" s="170"/>
      <c r="G99" s="170"/>
      <c r="H99" s="170"/>
      <c r="I99" s="170"/>
      <c r="J99" s="170"/>
    </row>
    <row r="100" spans="1:10" ht="21">
      <c r="A100" s="160" t="s">
        <v>30</v>
      </c>
      <c r="B100" s="160"/>
      <c r="C100" s="160"/>
      <c r="D100" s="160"/>
      <c r="E100" s="160"/>
      <c r="F100" s="160"/>
      <c r="G100" s="160"/>
      <c r="H100" s="160"/>
      <c r="I100" s="160"/>
      <c r="J100" s="160"/>
    </row>
    <row r="101" spans="1:10" ht="21">
      <c r="A101" s="160" t="s">
        <v>40</v>
      </c>
      <c r="B101" s="160"/>
      <c r="C101" s="160"/>
      <c r="D101" s="160"/>
      <c r="E101" s="160"/>
      <c r="F101" s="160"/>
      <c r="G101" s="160"/>
      <c r="H101" s="160"/>
      <c r="I101" s="160"/>
      <c r="J101" s="160"/>
    </row>
    <row r="102" spans="1:10" ht="21">
      <c r="A102" s="164" t="s">
        <v>2</v>
      </c>
      <c r="B102" s="164"/>
      <c r="C102" s="164"/>
      <c r="D102" s="164"/>
      <c r="E102" s="164"/>
      <c r="F102" s="164"/>
      <c r="G102" s="164"/>
      <c r="H102" s="164"/>
      <c r="I102" s="164"/>
      <c r="J102" s="164"/>
    </row>
    <row r="103" spans="1:10" ht="21">
      <c r="A103" s="158" t="s">
        <v>31</v>
      </c>
      <c r="B103" s="158"/>
      <c r="C103" s="158"/>
      <c r="D103" s="158"/>
      <c r="E103" s="158"/>
      <c r="F103" s="158"/>
      <c r="G103" s="158"/>
      <c r="H103" s="158"/>
      <c r="I103" s="158"/>
      <c r="J103" s="158"/>
    </row>
    <row r="104" spans="1:10" ht="21">
      <c r="A104" s="11" t="s">
        <v>5</v>
      </c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21">
      <c r="A105" s="11" t="s">
        <v>13</v>
      </c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21.75" thickBot="1">
      <c r="A106" s="175" t="s">
        <v>32</v>
      </c>
      <c r="B106" s="175"/>
      <c r="C106" s="175"/>
      <c r="D106" s="175"/>
      <c r="E106" s="175"/>
      <c r="F106" s="175"/>
      <c r="G106" s="175"/>
      <c r="H106" s="175"/>
      <c r="I106" s="175"/>
      <c r="J106" s="175"/>
    </row>
    <row r="107" spans="1:10" ht="21.75" thickTop="1">
      <c r="A107" s="165" t="s">
        <v>18</v>
      </c>
      <c r="B107" s="171" t="s">
        <v>7</v>
      </c>
      <c r="C107" s="165" t="s">
        <v>8</v>
      </c>
      <c r="D107" s="165" t="s">
        <v>9</v>
      </c>
      <c r="E107" s="173" t="s">
        <v>33</v>
      </c>
      <c r="F107" s="174"/>
      <c r="G107" s="176" t="s">
        <v>35</v>
      </c>
      <c r="H107" s="174"/>
      <c r="I107" s="19" t="s">
        <v>37</v>
      </c>
      <c r="J107" s="165" t="s">
        <v>12</v>
      </c>
    </row>
    <row r="108" spans="1:10" ht="21.75" thickBot="1">
      <c r="A108" s="166"/>
      <c r="B108" s="172"/>
      <c r="C108" s="166"/>
      <c r="D108" s="166"/>
      <c r="E108" s="20" t="s">
        <v>10</v>
      </c>
      <c r="F108" s="21" t="s">
        <v>34</v>
      </c>
      <c r="G108" s="20" t="s">
        <v>10</v>
      </c>
      <c r="H108" s="22" t="s">
        <v>34</v>
      </c>
      <c r="I108" s="23" t="s">
        <v>36</v>
      </c>
      <c r="J108" s="166"/>
    </row>
    <row r="109" spans="1:10" ht="21.75" thickTop="1">
      <c r="A109" s="6"/>
      <c r="C109" s="6"/>
      <c r="D109" s="6"/>
      <c r="E109" s="6"/>
      <c r="F109" s="9"/>
      <c r="G109" s="6"/>
      <c r="I109" s="6"/>
      <c r="J109" s="6"/>
    </row>
    <row r="110" spans="1:10" ht="21">
      <c r="A110" s="10"/>
      <c r="B110" s="11"/>
      <c r="C110" s="10"/>
      <c r="D110" s="10"/>
      <c r="E110" s="10"/>
      <c r="F110" s="13"/>
      <c r="G110" s="10"/>
      <c r="H110" s="11"/>
      <c r="I110" s="10"/>
      <c r="J110" s="10"/>
    </row>
    <row r="111" spans="1:10" ht="21">
      <c r="A111" s="10"/>
      <c r="B111" s="11"/>
      <c r="C111" s="10"/>
      <c r="D111" s="10"/>
      <c r="E111" s="10"/>
      <c r="F111" s="13"/>
      <c r="G111" s="10"/>
      <c r="H111" s="11"/>
      <c r="I111" s="24"/>
      <c r="J111" s="10"/>
    </row>
    <row r="112" spans="1:10" ht="21">
      <c r="A112" s="10"/>
      <c r="B112" s="11"/>
      <c r="C112" s="10"/>
      <c r="D112" s="10"/>
      <c r="E112" s="10"/>
      <c r="F112" s="13"/>
      <c r="G112" s="10"/>
      <c r="H112" s="11"/>
      <c r="I112" s="10"/>
      <c r="J112" s="10"/>
    </row>
    <row r="113" spans="1:10" ht="21">
      <c r="A113" s="10"/>
      <c r="B113" s="11"/>
      <c r="C113" s="10"/>
      <c r="D113" s="10"/>
      <c r="E113" s="10"/>
      <c r="F113" s="13"/>
      <c r="G113" s="10"/>
      <c r="H113" s="11"/>
      <c r="I113" s="10"/>
      <c r="J113" s="10"/>
    </row>
    <row r="114" spans="1:10" ht="21">
      <c r="A114" s="10"/>
      <c r="B114" s="11"/>
      <c r="C114" s="10"/>
      <c r="D114" s="10"/>
      <c r="E114" s="10"/>
      <c r="F114" s="13"/>
      <c r="G114" s="10"/>
      <c r="H114" s="11"/>
      <c r="I114" s="10"/>
      <c r="J114" s="10"/>
    </row>
    <row r="115" spans="1:10" ht="21">
      <c r="A115" s="10"/>
      <c r="B115" s="11"/>
      <c r="C115" s="10"/>
      <c r="D115" s="10"/>
      <c r="E115" s="10"/>
      <c r="F115" s="13"/>
      <c r="G115" s="10"/>
      <c r="H115" s="11"/>
      <c r="I115" s="10"/>
      <c r="J115" s="10"/>
    </row>
    <row r="116" spans="1:10" ht="21">
      <c r="A116" s="10"/>
      <c r="B116" s="11"/>
      <c r="C116" s="10"/>
      <c r="D116" s="10"/>
      <c r="E116" s="10"/>
      <c r="F116" s="13"/>
      <c r="G116" s="10"/>
      <c r="H116" s="11"/>
      <c r="I116" s="10"/>
      <c r="J116" s="10"/>
    </row>
    <row r="117" spans="1:10" ht="21">
      <c r="A117" s="10"/>
      <c r="B117" s="11"/>
      <c r="C117" s="10"/>
      <c r="D117" s="10"/>
      <c r="E117" s="10"/>
      <c r="F117" s="13"/>
      <c r="G117" s="10"/>
      <c r="H117" s="11"/>
      <c r="I117" s="10"/>
      <c r="J117" s="10"/>
    </row>
    <row r="118" spans="1:10" ht="21">
      <c r="A118" s="10"/>
      <c r="B118" s="11"/>
      <c r="C118" s="10"/>
      <c r="D118" s="10"/>
      <c r="E118" s="10"/>
      <c r="F118" s="13"/>
      <c r="G118" s="10"/>
      <c r="H118" s="11"/>
      <c r="I118" s="10"/>
      <c r="J118" s="10"/>
    </row>
    <row r="119" spans="1:10" ht="21">
      <c r="A119" s="25"/>
      <c r="B119" s="25"/>
      <c r="C119" s="26"/>
      <c r="D119" s="25"/>
      <c r="E119" s="26"/>
      <c r="F119" s="25"/>
      <c r="G119" s="26"/>
      <c r="H119" s="25"/>
      <c r="I119" s="25"/>
      <c r="J119" s="25"/>
    </row>
  </sheetData>
  <sheetProtection/>
  <mergeCells count="46">
    <mergeCell ref="G57:H57"/>
    <mergeCell ref="J57:J58"/>
    <mergeCell ref="A53:J53"/>
    <mergeCell ref="A54:J54"/>
    <mergeCell ref="A55:J55"/>
    <mergeCell ref="A56:J56"/>
    <mergeCell ref="A57:A58"/>
    <mergeCell ref="B57:B58"/>
    <mergeCell ref="C57:C58"/>
    <mergeCell ref="D57:D58"/>
    <mergeCell ref="B31:B32"/>
    <mergeCell ref="C31:C32"/>
    <mergeCell ref="D31:D32"/>
    <mergeCell ref="E31:F31"/>
    <mergeCell ref="G31:H31"/>
    <mergeCell ref="J31:J32"/>
    <mergeCell ref="B5:B6"/>
    <mergeCell ref="C5:C6"/>
    <mergeCell ref="D5:D6"/>
    <mergeCell ref="A27:J27"/>
    <mergeCell ref="A28:J28"/>
    <mergeCell ref="A101:J101"/>
    <mergeCell ref="E57:F57"/>
    <mergeCell ref="A29:J29"/>
    <mergeCell ref="A30:J30"/>
    <mergeCell ref="A31:A32"/>
    <mergeCell ref="A1:J1"/>
    <mergeCell ref="A99:J99"/>
    <mergeCell ref="A100:J100"/>
    <mergeCell ref="A106:J106"/>
    <mergeCell ref="E5:F5"/>
    <mergeCell ref="G107:H107"/>
    <mergeCell ref="J107:J108"/>
    <mergeCell ref="A103:J103"/>
    <mergeCell ref="G5:H5"/>
    <mergeCell ref="J5:J6"/>
    <mergeCell ref="A2:J2"/>
    <mergeCell ref="A3:J3"/>
    <mergeCell ref="A4:J4"/>
    <mergeCell ref="A102:J102"/>
    <mergeCell ref="A107:A108"/>
    <mergeCell ref="B107:B108"/>
    <mergeCell ref="C107:C108"/>
    <mergeCell ref="D107:D108"/>
    <mergeCell ref="E107:F107"/>
    <mergeCell ref="A5:A6"/>
  </mergeCells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7.7109375" style="5" customWidth="1"/>
    <col min="2" max="2" width="71.421875" style="5" customWidth="1"/>
    <col min="3" max="3" width="11.57421875" style="5" customWidth="1"/>
    <col min="4" max="4" width="12.00390625" style="5" customWidth="1"/>
    <col min="5" max="5" width="13.421875" style="5" customWidth="1"/>
    <col min="6" max="6" width="12.421875" style="5" customWidth="1"/>
    <col min="7" max="7" width="9.00390625" style="5" hidden="1" customWidth="1"/>
    <col min="8" max="8" width="0.13671875" style="5" customWidth="1"/>
    <col min="9" max="14" width="9.00390625" style="5" hidden="1" customWidth="1"/>
    <col min="15" max="16384" width="9.00390625" style="5" customWidth="1"/>
  </cols>
  <sheetData>
    <row r="1" spans="1:14" ht="21">
      <c r="A1" s="170" t="s">
        <v>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1">
      <c r="A2" s="160" t="s">
        <v>30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1">
      <c r="A3" s="160" t="s">
        <v>41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6" ht="21">
      <c r="A4" s="164" t="s">
        <v>2</v>
      </c>
      <c r="B4" s="164"/>
      <c r="C4" s="164"/>
      <c r="D4" s="164"/>
      <c r="E4" s="164"/>
      <c r="F4" s="164"/>
    </row>
    <row r="5" spans="1:6" ht="21">
      <c r="A5" s="158" t="s">
        <v>31</v>
      </c>
      <c r="B5" s="158"/>
      <c r="C5" s="158"/>
      <c r="D5" s="158"/>
      <c r="E5" s="158"/>
      <c r="F5" s="158"/>
    </row>
    <row r="6" spans="1:6" ht="21">
      <c r="A6" s="158" t="s">
        <v>5</v>
      </c>
      <c r="B6" s="158"/>
      <c r="C6" s="158"/>
      <c r="D6" s="158"/>
      <c r="E6" s="158"/>
      <c r="F6" s="158"/>
    </row>
    <row r="7" spans="1:6" ht="21">
      <c r="A7" s="158" t="s">
        <v>13</v>
      </c>
      <c r="B7" s="158"/>
      <c r="C7" s="158"/>
      <c r="D7" s="158"/>
      <c r="E7" s="158"/>
      <c r="F7" s="158"/>
    </row>
    <row r="8" spans="1:14" ht="21.75" thickBot="1">
      <c r="A8" s="175" t="s">
        <v>32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6" ht="43.5" thickBot="1" thickTop="1">
      <c r="A9" s="27" t="s">
        <v>18</v>
      </c>
      <c r="B9" s="28" t="s">
        <v>7</v>
      </c>
      <c r="C9" s="29" t="s">
        <v>8</v>
      </c>
      <c r="D9" s="28" t="s">
        <v>9</v>
      </c>
      <c r="E9" s="30" t="s">
        <v>42</v>
      </c>
      <c r="F9" s="29" t="s">
        <v>12</v>
      </c>
    </row>
    <row r="10" spans="1:6" ht="21.75" thickTop="1">
      <c r="A10" s="6"/>
      <c r="C10" s="6"/>
      <c r="E10" s="6"/>
      <c r="F10" s="6"/>
    </row>
    <row r="11" spans="1:6" ht="21">
      <c r="A11" s="10"/>
      <c r="B11" s="11"/>
      <c r="C11" s="10"/>
      <c r="D11" s="11"/>
      <c r="E11" s="10"/>
      <c r="F11" s="10"/>
    </row>
    <row r="12" spans="1:6" ht="21">
      <c r="A12" s="10"/>
      <c r="B12" s="11"/>
      <c r="C12" s="10"/>
      <c r="D12" s="11"/>
      <c r="E12" s="10"/>
      <c r="F12" s="10"/>
    </row>
    <row r="13" spans="1:6" ht="21">
      <c r="A13" s="10"/>
      <c r="B13" s="11"/>
      <c r="C13" s="10"/>
      <c r="D13" s="11"/>
      <c r="E13" s="10"/>
      <c r="F13" s="10"/>
    </row>
    <row r="14" spans="1:6" ht="21">
      <c r="A14" s="10"/>
      <c r="B14" s="11"/>
      <c r="C14" s="10"/>
      <c r="D14" s="11"/>
      <c r="E14" s="10"/>
      <c r="F14" s="10"/>
    </row>
    <row r="15" spans="1:6" ht="21">
      <c r="A15" s="10"/>
      <c r="B15" s="11"/>
      <c r="C15" s="10"/>
      <c r="D15" s="11"/>
      <c r="E15" s="10"/>
      <c r="F15" s="10"/>
    </row>
    <row r="16" spans="1:6" ht="21">
      <c r="A16" s="10"/>
      <c r="B16" s="11"/>
      <c r="C16" s="10"/>
      <c r="D16" s="11"/>
      <c r="E16" s="10"/>
      <c r="F16" s="10"/>
    </row>
    <row r="17" spans="1:6" ht="21">
      <c r="A17" s="10"/>
      <c r="B17" s="11"/>
      <c r="C17" s="10"/>
      <c r="D17" s="11"/>
      <c r="E17" s="10"/>
      <c r="F17" s="10"/>
    </row>
    <row r="18" spans="1:6" ht="21">
      <c r="A18" s="10"/>
      <c r="B18" s="11"/>
      <c r="C18" s="10"/>
      <c r="D18" s="11"/>
      <c r="E18" s="10"/>
      <c r="F18" s="10"/>
    </row>
    <row r="19" spans="1:6" ht="21">
      <c r="A19" s="10"/>
      <c r="B19" s="11"/>
      <c r="C19" s="10"/>
      <c r="D19" s="11"/>
      <c r="E19" s="10"/>
      <c r="F19" s="10"/>
    </row>
    <row r="20" spans="1:6" ht="21.75" thickBot="1">
      <c r="A20" s="6"/>
      <c r="C20" s="6"/>
      <c r="E20" s="6"/>
      <c r="F20" s="6"/>
    </row>
    <row r="21" spans="1:6" ht="22.5" thickBot="1" thickTop="1">
      <c r="A21" s="31"/>
      <c r="B21" s="177" t="s">
        <v>44</v>
      </c>
      <c r="C21" s="177"/>
      <c r="D21" s="177"/>
      <c r="E21" s="31"/>
      <c r="F21" s="31"/>
    </row>
    <row r="22" ht="21.75" thickTop="1"/>
  </sheetData>
  <sheetProtection/>
  <mergeCells count="9">
    <mergeCell ref="A1:N1"/>
    <mergeCell ref="A2:N2"/>
    <mergeCell ref="A3:N3"/>
    <mergeCell ref="A8:N8"/>
    <mergeCell ref="B21:D21"/>
    <mergeCell ref="A4:F4"/>
    <mergeCell ref="A5:F5"/>
    <mergeCell ref="A6:F6"/>
    <mergeCell ref="A7:F7"/>
  </mergeCells>
  <printOptions/>
  <pageMargins left="0.31496062992125984" right="0" top="0.35433070866141736" bottom="0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H6" sqref="H6"/>
    </sheetView>
  </sheetViews>
  <sheetFormatPr defaultColWidth="9.140625" defaultRowHeight="15"/>
  <cols>
    <col min="1" max="1" width="4.7109375" style="5" customWidth="1"/>
    <col min="2" max="2" width="45.8515625" style="5" customWidth="1"/>
    <col min="3" max="3" width="11.140625" style="5" customWidth="1"/>
    <col min="4" max="4" width="0.13671875" style="5" customWidth="1"/>
    <col min="5" max="5" width="16.421875" style="5" customWidth="1"/>
    <col min="6" max="6" width="12.421875" style="5" customWidth="1"/>
    <col min="7" max="16384" width="9.00390625" style="5" customWidth="1"/>
  </cols>
  <sheetData>
    <row r="1" spans="1:6" ht="21">
      <c r="A1" s="175" t="s">
        <v>45</v>
      </c>
      <c r="B1" s="175"/>
      <c r="C1" s="175"/>
      <c r="D1" s="175"/>
      <c r="E1" s="175"/>
      <c r="F1" s="175"/>
    </row>
    <row r="2" spans="1:6" ht="21">
      <c r="A2" s="160" t="s">
        <v>46</v>
      </c>
      <c r="B2" s="160"/>
      <c r="C2" s="160"/>
      <c r="D2" s="160"/>
      <c r="E2" s="160"/>
      <c r="F2" s="160"/>
    </row>
    <row r="3" spans="1:6" ht="21">
      <c r="A3" s="160" t="s">
        <v>47</v>
      </c>
      <c r="B3" s="160"/>
      <c r="C3" s="160"/>
      <c r="D3" s="160"/>
      <c r="E3" s="160"/>
      <c r="F3" s="160"/>
    </row>
    <row r="5" spans="1:6" ht="21">
      <c r="A5" s="158" t="s">
        <v>48</v>
      </c>
      <c r="B5" s="158"/>
      <c r="C5" s="158"/>
      <c r="D5" s="158"/>
      <c r="E5" s="158"/>
      <c r="F5" s="158"/>
    </row>
    <row r="6" spans="1:6" ht="21">
      <c r="A6" s="158" t="s">
        <v>2</v>
      </c>
      <c r="B6" s="158"/>
      <c r="C6" s="158"/>
      <c r="D6" s="158"/>
      <c r="E6" s="158"/>
      <c r="F6" s="158"/>
    </row>
    <row r="7" spans="1:6" ht="21">
      <c r="A7" s="158" t="s">
        <v>31</v>
      </c>
      <c r="B7" s="158"/>
      <c r="C7" s="158"/>
      <c r="D7" s="158"/>
      <c r="E7" s="158"/>
      <c r="F7" s="158"/>
    </row>
    <row r="8" spans="1:6" ht="21">
      <c r="A8" s="158" t="s">
        <v>5</v>
      </c>
      <c r="B8" s="158"/>
      <c r="C8" s="158"/>
      <c r="D8" s="158"/>
      <c r="E8" s="158"/>
      <c r="F8" s="158"/>
    </row>
    <row r="9" spans="1:6" ht="21">
      <c r="A9" s="158" t="s">
        <v>49</v>
      </c>
      <c r="B9" s="158"/>
      <c r="C9" s="158"/>
      <c r="D9" s="158"/>
      <c r="E9" s="158"/>
      <c r="F9" s="158"/>
    </row>
    <row r="10" spans="1:3" ht="21">
      <c r="A10" s="32" t="s">
        <v>50</v>
      </c>
      <c r="B10" s="32"/>
      <c r="C10" s="32"/>
    </row>
    <row r="11" spans="1:6" ht="21">
      <c r="A11" s="11"/>
      <c r="B11" s="11"/>
      <c r="C11" s="11"/>
      <c r="D11" s="11"/>
      <c r="E11" s="11"/>
      <c r="F11" s="11"/>
    </row>
    <row r="12" spans="1:6" ht="21">
      <c r="A12" s="11"/>
      <c r="B12" s="11"/>
      <c r="C12" s="11"/>
      <c r="D12" s="11"/>
      <c r="E12" s="11"/>
      <c r="F12" s="11"/>
    </row>
    <row r="13" spans="1:6" ht="21">
      <c r="A13" s="11"/>
      <c r="B13" s="11"/>
      <c r="C13" s="11"/>
      <c r="D13" s="11"/>
      <c r="E13" s="11"/>
      <c r="F13" s="11"/>
    </row>
    <row r="14" spans="1:6" ht="21">
      <c r="A14" s="11"/>
      <c r="B14" s="11"/>
      <c r="C14" s="11"/>
      <c r="D14" s="11"/>
      <c r="E14" s="11"/>
      <c r="F14" s="11"/>
    </row>
    <row r="15" spans="1:2" ht="21">
      <c r="A15" s="32" t="s">
        <v>51</v>
      </c>
      <c r="B15" s="32"/>
    </row>
    <row r="16" spans="1:6" ht="21.75" thickBot="1">
      <c r="A16" s="184" t="s">
        <v>32</v>
      </c>
      <c r="B16" s="184"/>
      <c r="C16" s="184"/>
      <c r="D16" s="184"/>
      <c r="E16" s="184"/>
      <c r="F16" s="184"/>
    </row>
    <row r="17" spans="1:6" ht="22.5" thickBot="1" thickTop="1">
      <c r="A17" s="33" t="s">
        <v>52</v>
      </c>
      <c r="B17" s="34" t="s">
        <v>53</v>
      </c>
      <c r="C17" s="33" t="s">
        <v>8</v>
      </c>
      <c r="D17" s="35"/>
      <c r="E17" s="178" t="s">
        <v>12</v>
      </c>
      <c r="F17" s="179"/>
    </row>
    <row r="18" spans="1:6" ht="21.75" thickTop="1">
      <c r="A18" s="6"/>
      <c r="C18" s="6"/>
      <c r="E18" s="185"/>
      <c r="F18" s="186"/>
    </row>
    <row r="19" spans="1:6" ht="21">
      <c r="A19" s="10"/>
      <c r="B19" s="11"/>
      <c r="C19" s="10"/>
      <c r="D19" s="11"/>
      <c r="E19" s="180"/>
      <c r="F19" s="181"/>
    </row>
    <row r="20" spans="1:6" ht="21">
      <c r="A20" s="10"/>
      <c r="B20" s="11"/>
      <c r="C20" s="10"/>
      <c r="D20" s="11"/>
      <c r="E20" s="180"/>
      <c r="F20" s="181"/>
    </row>
    <row r="21" spans="1:6" ht="21">
      <c r="A21" s="10"/>
      <c r="B21" s="11"/>
      <c r="C21" s="10"/>
      <c r="D21" s="11"/>
      <c r="E21" s="180"/>
      <c r="F21" s="181"/>
    </row>
    <row r="22" spans="1:6" ht="21">
      <c r="A22" s="10"/>
      <c r="B22" s="11"/>
      <c r="C22" s="10"/>
      <c r="D22" s="11"/>
      <c r="E22" s="180"/>
      <c r="F22" s="181"/>
    </row>
    <row r="23" spans="1:6" ht="21.75" thickBot="1">
      <c r="A23" s="36"/>
      <c r="B23" s="37"/>
      <c r="C23" s="36"/>
      <c r="D23" s="37"/>
      <c r="E23" s="182"/>
      <c r="F23" s="183"/>
    </row>
    <row r="24" spans="2:6" ht="22.5" thickBot="1" thickTop="1">
      <c r="B24" s="38" t="s">
        <v>54</v>
      </c>
      <c r="C24" s="6"/>
      <c r="E24" s="178"/>
      <c r="F24" s="179"/>
    </row>
    <row r="25" spans="2:6" ht="22.5" thickBot="1" thickTop="1">
      <c r="B25" s="38" t="s">
        <v>55</v>
      </c>
      <c r="C25" s="31"/>
      <c r="D25" s="35"/>
      <c r="E25" s="178" t="s">
        <v>57</v>
      </c>
      <c r="F25" s="179"/>
    </row>
    <row r="26" spans="2:6" ht="22.5" thickBot="1" thickTop="1">
      <c r="B26" s="38" t="s">
        <v>56</v>
      </c>
      <c r="C26" s="31"/>
      <c r="D26" s="35"/>
      <c r="E26" s="178" t="s">
        <v>57</v>
      </c>
      <c r="F26" s="179"/>
    </row>
    <row r="27" spans="3:6" ht="21.75" thickTop="1">
      <c r="C27" s="8"/>
      <c r="D27" s="8"/>
      <c r="E27" s="39"/>
      <c r="F27" s="39"/>
    </row>
    <row r="28" ht="21">
      <c r="A28" s="5" t="s">
        <v>95</v>
      </c>
    </row>
    <row r="29" ht="21">
      <c r="B29" s="5" t="s">
        <v>91</v>
      </c>
    </row>
    <row r="30" ht="21">
      <c r="B30" s="5" t="s">
        <v>89</v>
      </c>
    </row>
    <row r="31" ht="21">
      <c r="B31" s="5" t="s">
        <v>90</v>
      </c>
    </row>
  </sheetData>
  <sheetProtection/>
  <mergeCells count="19">
    <mergeCell ref="E17:F17"/>
    <mergeCell ref="A16:F16"/>
    <mergeCell ref="E18:F18"/>
    <mergeCell ref="E19:F19"/>
    <mergeCell ref="A8:F8"/>
    <mergeCell ref="A9:F9"/>
    <mergeCell ref="A1:F1"/>
    <mergeCell ref="A2:F2"/>
    <mergeCell ref="A3:F3"/>
    <mergeCell ref="A5:F5"/>
    <mergeCell ref="A6:F6"/>
    <mergeCell ref="A7:F7"/>
    <mergeCell ref="E24:F24"/>
    <mergeCell ref="E25:F25"/>
    <mergeCell ref="E26:F26"/>
    <mergeCell ref="E20:F20"/>
    <mergeCell ref="E21:F21"/>
    <mergeCell ref="E22:F22"/>
    <mergeCell ref="E23:F23"/>
  </mergeCells>
  <printOptions/>
  <pageMargins left="0.31496062992125984" right="0" top="0.35433070866141736" bottom="0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7.8515625" style="5" customWidth="1"/>
    <col min="2" max="2" width="33.57421875" style="5" customWidth="1"/>
    <col min="3" max="3" width="11.00390625" style="5" customWidth="1"/>
    <col min="4" max="4" width="9.140625" style="5" customWidth="1"/>
    <col min="5" max="5" width="18.140625" style="5" customWidth="1"/>
    <col min="6" max="16384" width="9.00390625" style="5" customWidth="1"/>
  </cols>
  <sheetData>
    <row r="1" spans="1:6" ht="21">
      <c r="A1" s="170" t="s">
        <v>58</v>
      </c>
      <c r="B1" s="170"/>
      <c r="C1" s="170"/>
      <c r="D1" s="170"/>
      <c r="E1" s="170"/>
      <c r="F1" s="170"/>
    </row>
    <row r="2" spans="1:6" ht="21">
      <c r="A2" s="160" t="s">
        <v>234</v>
      </c>
      <c r="B2" s="160"/>
      <c r="C2" s="160"/>
      <c r="D2" s="160"/>
      <c r="E2" s="160"/>
      <c r="F2" s="160"/>
    </row>
    <row r="3" spans="1:6" ht="21">
      <c r="A3" s="161" t="s">
        <v>212</v>
      </c>
      <c r="B3" s="161"/>
      <c r="C3" s="161"/>
      <c r="D3" s="161"/>
      <c r="E3" s="161"/>
      <c r="F3" s="161"/>
    </row>
    <row r="4" spans="1:6" ht="21">
      <c r="A4" s="158" t="s">
        <v>211</v>
      </c>
      <c r="B4" s="158"/>
      <c r="C4" s="158"/>
      <c r="D4" s="158"/>
      <c r="E4" s="158"/>
      <c r="F4" s="158"/>
    </row>
    <row r="5" spans="1:6" ht="21">
      <c r="A5" s="158" t="s">
        <v>214</v>
      </c>
      <c r="B5" s="158"/>
      <c r="C5" s="158"/>
      <c r="D5" s="158"/>
      <c r="E5" s="158"/>
      <c r="F5" s="158"/>
    </row>
    <row r="6" spans="1:6" ht="21">
      <c r="A6" s="158" t="s">
        <v>213</v>
      </c>
      <c r="B6" s="158"/>
      <c r="C6" s="158"/>
      <c r="D6" s="158"/>
      <c r="E6" s="158"/>
      <c r="F6" s="158"/>
    </row>
    <row r="7" spans="1:6" ht="21">
      <c r="A7" s="158" t="s">
        <v>237</v>
      </c>
      <c r="B7" s="158"/>
      <c r="C7" s="158"/>
      <c r="D7" s="158"/>
      <c r="E7" s="158"/>
      <c r="F7" s="158"/>
    </row>
    <row r="8" spans="1:6" ht="21">
      <c r="A8" s="158" t="s">
        <v>238</v>
      </c>
      <c r="B8" s="158"/>
      <c r="C8" s="158"/>
      <c r="D8" s="158"/>
      <c r="E8" s="158"/>
      <c r="F8" s="158"/>
    </row>
    <row r="9" spans="1:6" ht="21.75" thickBot="1">
      <c r="A9" s="187" t="s">
        <v>32</v>
      </c>
      <c r="B9" s="187"/>
      <c r="C9" s="187"/>
      <c r="D9" s="187"/>
      <c r="E9" s="187"/>
      <c r="F9" s="187"/>
    </row>
    <row r="10" spans="1:6" ht="22.5" thickBot="1" thickTop="1">
      <c r="A10" s="40" t="s">
        <v>18</v>
      </c>
      <c r="B10" s="41" t="s">
        <v>7</v>
      </c>
      <c r="C10" s="40" t="s">
        <v>61</v>
      </c>
      <c r="D10" s="41" t="s">
        <v>62</v>
      </c>
      <c r="E10" s="40" t="s">
        <v>63</v>
      </c>
      <c r="F10" s="40" t="s">
        <v>12</v>
      </c>
    </row>
    <row r="11" spans="1:6" ht="21.75" thickTop="1">
      <c r="A11" s="42">
        <v>1</v>
      </c>
      <c r="B11" s="5" t="s">
        <v>227</v>
      </c>
      <c r="C11" s="129">
        <f>'ปร 4'!I72</f>
        <v>1088260.1957</v>
      </c>
      <c r="D11" s="5">
        <v>1.3032</v>
      </c>
      <c r="E11" s="129">
        <f>D11*C11</f>
        <v>1418220.68703624</v>
      </c>
      <c r="F11" s="6"/>
    </row>
    <row r="12" spans="1:6" ht="21">
      <c r="A12" s="43">
        <v>2</v>
      </c>
      <c r="B12" s="11" t="s">
        <v>228</v>
      </c>
      <c r="C12" s="123">
        <v>3000</v>
      </c>
      <c r="D12" s="125"/>
      <c r="E12" s="123">
        <f>C12</f>
        <v>3000</v>
      </c>
      <c r="F12" s="10"/>
    </row>
    <row r="13" spans="1:6" ht="21">
      <c r="A13" s="43">
        <v>3</v>
      </c>
      <c r="B13" s="11" t="s">
        <v>64</v>
      </c>
      <c r="C13" s="10"/>
      <c r="D13" s="11"/>
      <c r="E13" s="10"/>
      <c r="F13" s="10"/>
    </row>
    <row r="14" spans="1:6" ht="21">
      <c r="A14" s="43">
        <v>4</v>
      </c>
      <c r="B14" s="11" t="s">
        <v>64</v>
      </c>
      <c r="C14" s="10"/>
      <c r="D14" s="11"/>
      <c r="E14" s="10"/>
      <c r="F14" s="10"/>
    </row>
    <row r="15" spans="1:6" ht="21">
      <c r="A15" s="10"/>
      <c r="B15" s="11" t="s">
        <v>65</v>
      </c>
      <c r="C15" s="10"/>
      <c r="D15" s="11"/>
      <c r="E15" s="10"/>
      <c r="F15" s="10"/>
    </row>
    <row r="16" spans="1:6" ht="21">
      <c r="A16" s="6"/>
      <c r="C16" s="6"/>
      <c r="E16" s="6"/>
      <c r="F16" s="6"/>
    </row>
    <row r="17" spans="1:6" ht="21">
      <c r="A17" s="10"/>
      <c r="B17" s="11" t="s">
        <v>66</v>
      </c>
      <c r="C17" s="10"/>
      <c r="D17" s="11"/>
      <c r="E17" s="10"/>
      <c r="F17" s="10"/>
    </row>
    <row r="18" spans="1:6" ht="21">
      <c r="A18" s="10"/>
      <c r="B18" s="11" t="s">
        <v>67</v>
      </c>
      <c r="C18" s="10"/>
      <c r="D18" s="11"/>
      <c r="E18" s="10"/>
      <c r="F18" s="10"/>
    </row>
    <row r="19" spans="1:6" ht="21">
      <c r="A19" s="10"/>
      <c r="B19" s="11" t="s">
        <v>68</v>
      </c>
      <c r="C19" s="10"/>
      <c r="D19" s="11"/>
      <c r="E19" s="10"/>
      <c r="F19" s="10"/>
    </row>
    <row r="20" spans="1:6" ht="21">
      <c r="A20" s="10"/>
      <c r="B20" s="11" t="s">
        <v>69</v>
      </c>
      <c r="C20" s="10"/>
      <c r="D20" s="11"/>
      <c r="E20" s="10"/>
      <c r="F20" s="10"/>
    </row>
    <row r="21" spans="1:6" ht="21.75" thickBot="1">
      <c r="A21" s="36"/>
      <c r="B21" s="37" t="s">
        <v>70</v>
      </c>
      <c r="C21" s="36"/>
      <c r="D21" s="37"/>
      <c r="E21" s="36"/>
      <c r="F21" s="36"/>
    </row>
    <row r="22" spans="1:6" ht="22.5" thickBot="1" thickTop="1">
      <c r="A22" s="149"/>
      <c r="B22" s="150"/>
      <c r="C22" s="185" t="s">
        <v>71</v>
      </c>
      <c r="D22" s="186"/>
      <c r="E22" s="151">
        <f>SUM(E11:E21)</f>
        <v>1421220.68703624</v>
      </c>
      <c r="F22" s="152"/>
    </row>
    <row r="23" spans="1:6" ht="22.5" thickBot="1" thickTop="1">
      <c r="A23" s="153"/>
      <c r="B23" s="154" t="s">
        <v>236</v>
      </c>
      <c r="C23" s="155"/>
      <c r="D23" s="155"/>
      <c r="E23" s="157">
        <v>1400000</v>
      </c>
      <c r="F23" s="156"/>
    </row>
    <row r="24" spans="3:10" ht="21">
      <c r="C24" s="39"/>
      <c r="D24" s="39"/>
      <c r="E24" s="141"/>
      <c r="G24" s="130"/>
      <c r="H24" s="130"/>
      <c r="I24" s="8"/>
      <c r="J24" s="8"/>
    </row>
    <row r="25" spans="1:10" ht="21">
      <c r="A25" s="130" t="s">
        <v>217</v>
      </c>
      <c r="B25" s="130"/>
      <c r="C25" s="130" t="s">
        <v>218</v>
      </c>
      <c r="D25" s="130"/>
      <c r="E25" s="130"/>
      <c r="F25" s="130"/>
      <c r="G25" s="130"/>
      <c r="H25" s="130"/>
      <c r="I25" s="8"/>
      <c r="J25" s="8"/>
    </row>
    <row r="26" spans="1:10" ht="21">
      <c r="A26" s="131" t="s">
        <v>219</v>
      </c>
      <c r="B26" s="130"/>
      <c r="C26" s="130" t="s">
        <v>220</v>
      </c>
      <c r="D26" s="130"/>
      <c r="E26" s="130"/>
      <c r="F26" s="130"/>
      <c r="G26" s="130"/>
      <c r="H26" s="130"/>
      <c r="I26" s="8"/>
      <c r="J26" s="8"/>
    </row>
    <row r="27" spans="1:10" ht="21">
      <c r="A27" s="131" t="s">
        <v>221</v>
      </c>
      <c r="B27" s="130"/>
      <c r="C27" s="130" t="s">
        <v>222</v>
      </c>
      <c r="D27" s="130"/>
      <c r="E27" s="130"/>
      <c r="F27" s="130"/>
      <c r="G27" s="130"/>
      <c r="H27" s="130"/>
      <c r="I27" s="8"/>
      <c r="J27" s="8"/>
    </row>
    <row r="28" spans="1:10" ht="21">
      <c r="A28" s="131"/>
      <c r="B28" s="130"/>
      <c r="C28" s="130"/>
      <c r="D28" s="130"/>
      <c r="E28" s="130"/>
      <c r="F28" s="130"/>
      <c r="G28" s="130"/>
      <c r="H28" s="130"/>
      <c r="I28" s="8"/>
      <c r="J28" s="8"/>
    </row>
    <row r="29" spans="1:10" ht="21">
      <c r="A29" s="130" t="s">
        <v>223</v>
      </c>
      <c r="B29" s="130"/>
      <c r="C29" s="130" t="s">
        <v>224</v>
      </c>
      <c r="D29" s="130"/>
      <c r="E29" s="130"/>
      <c r="F29" s="130"/>
      <c r="G29" s="131"/>
      <c r="H29" s="131"/>
      <c r="I29" s="8"/>
      <c r="J29" s="8"/>
    </row>
    <row r="30" spans="1:10" ht="21">
      <c r="A30" s="130" t="s">
        <v>225</v>
      </c>
      <c r="B30" s="132"/>
      <c r="C30" s="131" t="s">
        <v>219</v>
      </c>
      <c r="D30" s="131"/>
      <c r="E30" s="130"/>
      <c r="F30" s="131"/>
      <c r="G30" s="131"/>
      <c r="H30" s="131"/>
      <c r="I30" s="8"/>
      <c r="J30" s="8"/>
    </row>
    <row r="31" spans="1:6" ht="21">
      <c r="A31" s="130" t="s">
        <v>226</v>
      </c>
      <c r="B31"/>
      <c r="C31" s="131" t="s">
        <v>221</v>
      </c>
      <c r="D31" s="131"/>
      <c r="E31" s="130"/>
      <c r="F31" s="131"/>
    </row>
    <row r="32" spans="1:6" ht="21.75">
      <c r="A32" s="142" t="s">
        <v>12</v>
      </c>
      <c r="B32" s="143"/>
      <c r="C32" s="143"/>
      <c r="D32" s="143"/>
      <c r="E32" s="144"/>
      <c r="F32" s="144"/>
    </row>
    <row r="33" spans="1:6" ht="21">
      <c r="A33" s="145" t="s">
        <v>233</v>
      </c>
      <c r="B33" s="146"/>
      <c r="C33" s="146"/>
      <c r="D33" s="146"/>
      <c r="E33" s="147"/>
      <c r="F33" s="147"/>
    </row>
    <row r="34" spans="1:6" ht="21">
      <c r="A34" s="148" t="s">
        <v>229</v>
      </c>
      <c r="B34" s="145"/>
      <c r="C34" s="145"/>
      <c r="D34" s="145"/>
      <c r="E34" s="147"/>
      <c r="F34" s="147"/>
    </row>
    <row r="35" spans="1:10" ht="21">
      <c r="A35" s="145" t="s">
        <v>230</v>
      </c>
      <c r="B35" s="148"/>
      <c r="C35" s="148"/>
      <c r="D35" s="148"/>
      <c r="E35" s="147"/>
      <c r="F35" s="147"/>
      <c r="J35" s="5" t="s">
        <v>38</v>
      </c>
    </row>
    <row r="36" spans="1:6" ht="28.5" customHeight="1">
      <c r="A36" s="148" t="s">
        <v>231</v>
      </c>
      <c r="B36" s="145"/>
      <c r="C36" s="145"/>
      <c r="D36" s="145"/>
      <c r="E36" s="147"/>
      <c r="F36" s="147"/>
    </row>
    <row r="37" spans="1:6" ht="24" customHeight="1">
      <c r="A37" s="148" t="s">
        <v>232</v>
      </c>
      <c r="B37" s="148"/>
      <c r="C37" s="148"/>
      <c r="D37" s="148"/>
      <c r="E37" s="147"/>
      <c r="F37" s="147"/>
    </row>
    <row r="38" spans="1:6" ht="23.25" customHeight="1">
      <c r="A38" s="148"/>
      <c r="B38" s="148"/>
      <c r="C38" s="148"/>
      <c r="D38" s="148"/>
      <c r="E38" s="147"/>
      <c r="F38" s="147"/>
    </row>
    <row r="39" spans="1:6" ht="23.25" customHeight="1">
      <c r="A39" s="148"/>
      <c r="B39" s="148"/>
      <c r="C39" s="148"/>
      <c r="D39" s="148"/>
      <c r="E39" s="147"/>
      <c r="F39" s="147"/>
    </row>
    <row r="40" spans="1:6" ht="21">
      <c r="A40" s="148"/>
      <c r="B40" s="148"/>
      <c r="C40" s="148"/>
      <c r="D40" s="148"/>
      <c r="E40" s="147"/>
      <c r="F40" s="147"/>
    </row>
    <row r="41" ht="21">
      <c r="A41" s="5" t="s">
        <v>76</v>
      </c>
    </row>
    <row r="42" ht="21">
      <c r="A42" s="5" t="s">
        <v>77</v>
      </c>
    </row>
    <row r="47" spans="1:6" ht="21">
      <c r="A47" s="170" t="s">
        <v>78</v>
      </c>
      <c r="B47" s="170"/>
      <c r="C47" s="170"/>
      <c r="D47" s="170"/>
      <c r="E47" s="170"/>
      <c r="F47" s="170"/>
    </row>
    <row r="48" spans="1:6" ht="21">
      <c r="A48" s="160" t="s">
        <v>79</v>
      </c>
      <c r="B48" s="160"/>
      <c r="C48" s="160"/>
      <c r="D48" s="160"/>
      <c r="E48" s="160"/>
      <c r="F48" s="160"/>
    </row>
    <row r="49" spans="1:6" ht="21">
      <c r="A49" s="164" t="s">
        <v>59</v>
      </c>
      <c r="B49" s="164"/>
      <c r="C49" s="164"/>
      <c r="D49" s="164"/>
      <c r="E49" s="164"/>
      <c r="F49" s="164"/>
    </row>
    <row r="50" spans="1:6" ht="21">
      <c r="A50" s="158" t="s">
        <v>2</v>
      </c>
      <c r="B50" s="158"/>
      <c r="C50" s="158"/>
      <c r="D50" s="158"/>
      <c r="E50" s="158"/>
      <c r="F50" s="158"/>
    </row>
    <row r="51" spans="1:6" ht="21">
      <c r="A51" s="158" t="s">
        <v>3</v>
      </c>
      <c r="B51" s="158"/>
      <c r="C51" s="158"/>
      <c r="D51" s="158"/>
      <c r="E51" s="158"/>
      <c r="F51" s="158"/>
    </row>
    <row r="52" spans="1:6" ht="21">
      <c r="A52" s="158" t="s">
        <v>4</v>
      </c>
      <c r="B52" s="158"/>
      <c r="C52" s="158"/>
      <c r="D52" s="158"/>
      <c r="E52" s="158"/>
      <c r="F52" s="158"/>
    </row>
    <row r="53" spans="1:6" ht="21">
      <c r="A53" s="158" t="s">
        <v>5</v>
      </c>
      <c r="B53" s="158"/>
      <c r="C53" s="158"/>
      <c r="D53" s="158"/>
      <c r="E53" s="158"/>
      <c r="F53" s="158"/>
    </row>
    <row r="54" spans="1:6" ht="21">
      <c r="A54" s="158" t="s">
        <v>80</v>
      </c>
      <c r="B54" s="158"/>
      <c r="C54" s="158"/>
      <c r="D54" s="158"/>
      <c r="E54" s="158"/>
      <c r="F54" s="158"/>
    </row>
    <row r="55" spans="1:6" ht="21">
      <c r="A55" s="158" t="s">
        <v>60</v>
      </c>
      <c r="B55" s="158"/>
      <c r="C55" s="158"/>
      <c r="D55" s="158"/>
      <c r="E55" s="158"/>
      <c r="F55" s="158"/>
    </row>
    <row r="56" spans="1:6" ht="21.75" thickBot="1">
      <c r="A56" s="187" t="s">
        <v>32</v>
      </c>
      <c r="B56" s="187"/>
      <c r="C56" s="187"/>
      <c r="D56" s="187"/>
      <c r="E56" s="187"/>
      <c r="F56" s="187"/>
    </row>
    <row r="57" spans="1:6" ht="43.5" thickBot="1" thickTop="1">
      <c r="A57" s="29" t="s">
        <v>18</v>
      </c>
      <c r="B57" s="28" t="s">
        <v>7</v>
      </c>
      <c r="C57" s="29" t="s">
        <v>61</v>
      </c>
      <c r="D57" s="44" t="s">
        <v>81</v>
      </c>
      <c r="E57" s="29" t="s">
        <v>63</v>
      </c>
      <c r="F57" s="29" t="s">
        <v>12</v>
      </c>
    </row>
    <row r="58" spans="1:6" ht="21.75" thickTop="1">
      <c r="A58" s="42"/>
      <c r="C58" s="6"/>
      <c r="E58" s="6"/>
      <c r="F58" s="6"/>
    </row>
    <row r="59" spans="1:6" ht="21">
      <c r="A59" s="43"/>
      <c r="B59" s="11"/>
      <c r="C59" s="10"/>
      <c r="D59" s="11"/>
      <c r="E59" s="10"/>
      <c r="F59" s="10"/>
    </row>
    <row r="60" spans="1:6" ht="21">
      <c r="A60" s="43"/>
      <c r="B60" s="11"/>
      <c r="C60" s="10"/>
      <c r="D60" s="11"/>
      <c r="E60" s="10"/>
      <c r="F60" s="10"/>
    </row>
    <row r="61" spans="1:6" ht="21">
      <c r="A61" s="43"/>
      <c r="B61" s="11"/>
      <c r="C61" s="10"/>
      <c r="D61" s="11"/>
      <c r="E61" s="10"/>
      <c r="F61" s="10"/>
    </row>
    <row r="62" spans="1:6" ht="21">
      <c r="A62" s="10"/>
      <c r="B62" s="11"/>
      <c r="C62" s="10"/>
      <c r="D62" s="11"/>
      <c r="E62" s="10"/>
      <c r="F62" s="10"/>
    </row>
    <row r="63" spans="1:6" ht="21">
      <c r="A63" s="10"/>
      <c r="B63" s="11"/>
      <c r="C63" s="10"/>
      <c r="D63" s="11"/>
      <c r="E63" s="10"/>
      <c r="F63" s="10"/>
    </row>
    <row r="64" spans="1:6" ht="21">
      <c r="A64" s="10"/>
      <c r="B64" s="11"/>
      <c r="C64" s="10"/>
      <c r="D64" s="11"/>
      <c r="E64" s="10"/>
      <c r="F64" s="10"/>
    </row>
    <row r="65" spans="1:6" ht="21.75" thickBot="1">
      <c r="A65" s="36"/>
      <c r="B65" s="37"/>
      <c r="C65" s="36"/>
      <c r="D65" s="37"/>
      <c r="E65" s="36"/>
      <c r="F65" s="36"/>
    </row>
    <row r="66" spans="3:5" ht="22.5" thickBot="1" thickTop="1">
      <c r="C66" s="185" t="s">
        <v>71</v>
      </c>
      <c r="D66" s="186"/>
      <c r="E66" s="36"/>
    </row>
    <row r="67" spans="3:5" ht="21.75" thickTop="1">
      <c r="C67" s="39"/>
      <c r="D67" s="39"/>
      <c r="E67" s="8"/>
    </row>
    <row r="69" ht="21">
      <c r="A69" s="5" t="s">
        <v>73</v>
      </c>
    </row>
    <row r="70" ht="21">
      <c r="A70" s="5" t="s">
        <v>72</v>
      </c>
    </row>
    <row r="71" ht="21">
      <c r="A71" s="5" t="s">
        <v>74</v>
      </c>
    </row>
    <row r="72" ht="21">
      <c r="A72" s="5" t="s">
        <v>72</v>
      </c>
    </row>
    <row r="73" ht="21">
      <c r="A73" s="5" t="s">
        <v>75</v>
      </c>
    </row>
    <row r="74" ht="21">
      <c r="A74" s="5" t="s">
        <v>72</v>
      </c>
    </row>
    <row r="75" ht="21">
      <c r="A75" s="5" t="s">
        <v>96</v>
      </c>
    </row>
    <row r="76" ht="21">
      <c r="A76" s="5" t="s">
        <v>92</v>
      </c>
    </row>
  </sheetData>
  <sheetProtection/>
  <mergeCells count="21">
    <mergeCell ref="A55:F55"/>
    <mergeCell ref="A49:F49"/>
    <mergeCell ref="C22:D22"/>
    <mergeCell ref="A50:F50"/>
    <mergeCell ref="A52:F52"/>
    <mergeCell ref="A51:F51"/>
    <mergeCell ref="A3:F3"/>
    <mergeCell ref="A4:F4"/>
    <mergeCell ref="A5:F5"/>
    <mergeCell ref="A6:F6"/>
    <mergeCell ref="A54:F54"/>
    <mergeCell ref="A8:F8"/>
    <mergeCell ref="A56:F56"/>
    <mergeCell ref="C66:D66"/>
    <mergeCell ref="A53:F53"/>
    <mergeCell ref="A1:F1"/>
    <mergeCell ref="A2:F2"/>
    <mergeCell ref="A9:F9"/>
    <mergeCell ref="A47:F47"/>
    <mergeCell ref="A48:F48"/>
    <mergeCell ref="A7:F7"/>
  </mergeCells>
  <printOptions/>
  <pageMargins left="0.11811023622047245" right="0" top="0.15748031496062992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8.421875" style="5" customWidth="1"/>
    <col min="2" max="2" width="39.57421875" style="5" customWidth="1"/>
    <col min="3" max="3" width="16.7109375" style="5" customWidth="1"/>
    <col min="4" max="4" width="22.7109375" style="5" customWidth="1"/>
    <col min="5" max="16384" width="9.00390625" style="5" customWidth="1"/>
  </cols>
  <sheetData>
    <row r="1" spans="1:4" ht="21">
      <c r="A1" s="170" t="s">
        <v>82</v>
      </c>
      <c r="B1" s="170"/>
      <c r="C1" s="170"/>
      <c r="D1" s="170"/>
    </row>
    <row r="2" spans="1:4" ht="21">
      <c r="A2" s="160" t="s">
        <v>83</v>
      </c>
      <c r="B2" s="160"/>
      <c r="C2" s="160"/>
      <c r="D2" s="160"/>
    </row>
    <row r="4" spans="1:4" ht="21">
      <c r="A4" s="164" t="s">
        <v>2</v>
      </c>
      <c r="B4" s="164"/>
      <c r="C4" s="164"/>
      <c r="D4" s="164"/>
    </row>
    <row r="5" spans="1:4" ht="21">
      <c r="A5" s="158" t="s">
        <v>3</v>
      </c>
      <c r="B5" s="158"/>
      <c r="C5" s="158"/>
      <c r="D5" s="158"/>
    </row>
    <row r="6" spans="1:4" ht="21">
      <c r="A6" s="158" t="s">
        <v>4</v>
      </c>
      <c r="B6" s="158"/>
      <c r="C6" s="158"/>
      <c r="D6" s="158"/>
    </row>
    <row r="7" spans="1:4" ht="21">
      <c r="A7" s="158" t="s">
        <v>5</v>
      </c>
      <c r="B7" s="158"/>
      <c r="C7" s="158"/>
      <c r="D7" s="158"/>
    </row>
    <row r="8" spans="1:4" ht="21">
      <c r="A8" s="158" t="s">
        <v>84</v>
      </c>
      <c r="B8" s="158"/>
      <c r="C8" s="158"/>
      <c r="D8" s="158"/>
    </row>
    <row r="9" spans="1:4" ht="21">
      <c r="A9" s="158" t="s">
        <v>60</v>
      </c>
      <c r="B9" s="158"/>
      <c r="C9" s="158"/>
      <c r="D9" s="158"/>
    </row>
    <row r="10" spans="1:4" ht="21.75" thickBot="1">
      <c r="A10" s="187" t="s">
        <v>32</v>
      </c>
      <c r="B10" s="187"/>
      <c r="C10" s="187"/>
      <c r="D10" s="187"/>
    </row>
    <row r="11" spans="1:4" ht="22.5" thickBot="1" thickTop="1">
      <c r="A11" s="40" t="s">
        <v>18</v>
      </c>
      <c r="B11" s="45" t="s">
        <v>7</v>
      </c>
      <c r="C11" s="40" t="s">
        <v>63</v>
      </c>
      <c r="D11" s="46" t="s">
        <v>12</v>
      </c>
    </row>
    <row r="12" spans="1:4" ht="21.75" thickTop="1">
      <c r="A12" s="42">
        <v>1</v>
      </c>
      <c r="B12" s="7" t="s">
        <v>64</v>
      </c>
      <c r="C12" s="6"/>
      <c r="D12" s="9"/>
    </row>
    <row r="13" spans="1:4" ht="21">
      <c r="A13" s="43">
        <v>2</v>
      </c>
      <c r="B13" s="12" t="s">
        <v>64</v>
      </c>
      <c r="C13" s="10"/>
      <c r="D13" s="13"/>
    </row>
    <row r="14" spans="1:4" ht="21">
      <c r="A14" s="43">
        <v>3</v>
      </c>
      <c r="B14" s="12" t="s">
        <v>64</v>
      </c>
      <c r="C14" s="10"/>
      <c r="D14" s="13"/>
    </row>
    <row r="15" spans="1:4" ht="21">
      <c r="A15" s="43">
        <v>4</v>
      </c>
      <c r="B15" s="12" t="s">
        <v>64</v>
      </c>
      <c r="C15" s="10"/>
      <c r="D15" s="13"/>
    </row>
    <row r="16" spans="1:4" ht="21">
      <c r="A16" s="10"/>
      <c r="B16" s="12" t="s">
        <v>65</v>
      </c>
      <c r="C16" s="10"/>
      <c r="D16" s="13"/>
    </row>
    <row r="17" spans="1:4" ht="21">
      <c r="A17" s="10"/>
      <c r="B17" s="12"/>
      <c r="C17" s="10"/>
      <c r="D17" s="13"/>
    </row>
    <row r="18" spans="1:4" ht="21">
      <c r="A18" s="10"/>
      <c r="B18" s="12"/>
      <c r="C18" s="10"/>
      <c r="D18" s="13"/>
    </row>
    <row r="19" spans="1:4" ht="21">
      <c r="A19" s="10"/>
      <c r="B19" s="12"/>
      <c r="C19" s="10"/>
      <c r="D19" s="13"/>
    </row>
    <row r="20" spans="1:4" ht="21.75" thickBot="1">
      <c r="A20" s="36"/>
      <c r="B20" s="47"/>
      <c r="C20" s="36"/>
      <c r="D20" s="48"/>
    </row>
    <row r="21" spans="1:4" ht="21.75" thickTop="1">
      <c r="A21" s="6"/>
      <c r="B21" s="49" t="s">
        <v>85</v>
      </c>
      <c r="C21" s="50"/>
      <c r="D21" s="51"/>
    </row>
    <row r="22" spans="1:4" ht="21.75" thickBot="1">
      <c r="A22" s="42" t="s">
        <v>87</v>
      </c>
      <c r="B22" s="52" t="s">
        <v>86</v>
      </c>
      <c r="C22" s="53"/>
      <c r="D22" s="54"/>
    </row>
    <row r="23" spans="1:4" ht="22.5" thickBot="1" thickTop="1">
      <c r="A23" s="36"/>
      <c r="B23" s="188" t="s">
        <v>88</v>
      </c>
      <c r="C23" s="189"/>
      <c r="D23" s="190"/>
    </row>
    <row r="24" spans="1:4" ht="21.75" thickTop="1">
      <c r="A24" s="8"/>
      <c r="B24" s="55"/>
      <c r="C24" s="55"/>
      <c r="D24" s="55"/>
    </row>
    <row r="25" ht="21">
      <c r="A25" s="5" t="s">
        <v>73</v>
      </c>
    </row>
    <row r="26" ht="21">
      <c r="A26" s="5" t="s">
        <v>72</v>
      </c>
    </row>
    <row r="27" ht="21">
      <c r="A27" s="5" t="s">
        <v>74</v>
      </c>
    </row>
    <row r="28" ht="21">
      <c r="A28" s="5" t="s">
        <v>72</v>
      </c>
    </row>
    <row r="29" ht="21">
      <c r="A29" s="5" t="s">
        <v>75</v>
      </c>
    </row>
    <row r="30" ht="21">
      <c r="A30" s="5" t="s">
        <v>72</v>
      </c>
    </row>
    <row r="31" ht="21">
      <c r="A31" s="5" t="s">
        <v>76</v>
      </c>
    </row>
    <row r="32" ht="21">
      <c r="A32" s="5" t="s">
        <v>77</v>
      </c>
    </row>
  </sheetData>
  <sheetProtection/>
  <mergeCells count="10">
    <mergeCell ref="A1:D1"/>
    <mergeCell ref="A2:D2"/>
    <mergeCell ref="A10:D10"/>
    <mergeCell ref="B23:D23"/>
    <mergeCell ref="A4:D4"/>
    <mergeCell ref="A5:D5"/>
    <mergeCell ref="A6:D6"/>
    <mergeCell ref="A7:D7"/>
    <mergeCell ref="A8:D8"/>
    <mergeCell ref="A9:D9"/>
  </mergeCells>
  <printOptions/>
  <pageMargins left="0.11811023622047245" right="0" top="0.1968503937007874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SS@K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Chacoolz</dc:creator>
  <cp:keywords/>
  <dc:description/>
  <cp:lastModifiedBy>TOSHIBA</cp:lastModifiedBy>
  <cp:lastPrinted>2020-11-17T07:40:16Z</cp:lastPrinted>
  <dcterms:created xsi:type="dcterms:W3CDTF">2015-06-15T02:01:59Z</dcterms:created>
  <dcterms:modified xsi:type="dcterms:W3CDTF">2020-11-17T07:44:58Z</dcterms:modified>
  <cp:category/>
  <cp:version/>
  <cp:contentType/>
  <cp:contentStatus/>
</cp:coreProperties>
</file>